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<sst xmlns="http://schemas.openxmlformats.org/spreadsheetml/2006/main" count="41" uniqueCount="31">
  <si>
    <r>
      <t>2020</t>
    </r>
    <r>
      <rPr>
        <b/>
        <sz val="18"/>
        <rFont val="宋体"/>
        <charset val="134"/>
      </rPr>
      <t>年崇义县政府性基金预算收入决算表</t>
    </r>
  </si>
  <si>
    <t>单位：万元</t>
  </si>
  <si>
    <t>项      目</t>
  </si>
  <si>
    <r>
      <rPr>
        <sz val="11"/>
        <rFont val="Times New Roman"/>
        <charset val="134"/>
      </rPr>
      <t>2017</t>
    </r>
    <r>
      <rPr>
        <sz val="11"/>
        <rFont val="宋体"/>
        <charset val="134"/>
      </rPr>
      <t>年　　执行数</t>
    </r>
  </si>
  <si>
    <r>
      <rPr>
        <sz val="11"/>
        <color theme="1"/>
        <rFont val="Times New Roman"/>
        <charset val="134"/>
      </rPr>
      <t>2018</t>
    </r>
    <r>
      <rPr>
        <sz val="11"/>
        <color theme="1"/>
        <rFont val="宋体"/>
        <charset val="134"/>
      </rPr>
      <t>年　　执行数</t>
    </r>
  </si>
  <si>
    <r>
      <rPr>
        <sz val="11"/>
        <color theme="1"/>
        <rFont val="Times New Roman"/>
        <charset val="134"/>
      </rPr>
      <t>2019</t>
    </r>
    <r>
      <rPr>
        <sz val="11"/>
        <color theme="1"/>
        <rFont val="宋体"/>
        <charset val="134"/>
      </rPr>
      <t>年　　决算数</t>
    </r>
  </si>
  <si>
    <t>2018年</t>
  </si>
  <si>
    <t>2018年执行数比2017年决算数增减%</t>
  </si>
  <si>
    <t>2020年</t>
  </si>
  <si>
    <t>2020年决算数比2019年决算数增减</t>
  </si>
  <si>
    <t>预算数</t>
  </si>
  <si>
    <t>执行数</t>
  </si>
  <si>
    <r>
      <rPr>
        <sz val="11"/>
        <color theme="1"/>
        <rFont val="宋体"/>
        <charset val="134"/>
      </rPr>
      <t>执行数占预算数</t>
    </r>
    <r>
      <rPr>
        <sz val="11"/>
        <color theme="1"/>
        <rFont val="Times New Roman"/>
        <charset val="134"/>
      </rPr>
      <t>%</t>
    </r>
  </si>
  <si>
    <r>
      <rPr>
        <sz val="11"/>
        <color theme="1"/>
        <rFont val="宋体"/>
        <charset val="134"/>
      </rPr>
      <t>比上年±</t>
    </r>
    <r>
      <rPr>
        <sz val="11"/>
        <color theme="1"/>
        <rFont val="Times New Roman"/>
        <charset val="134"/>
      </rPr>
      <t>%</t>
    </r>
  </si>
  <si>
    <t>决算数</t>
  </si>
  <si>
    <t>决算数占预算数</t>
  </si>
  <si>
    <t>说  明</t>
  </si>
  <si>
    <t>基金收入合计</t>
  </si>
  <si>
    <t xml:space="preserve">  1、福利彩票公益金收入</t>
  </si>
  <si>
    <t xml:space="preserve">  2、体育彩票公益金收入</t>
  </si>
  <si>
    <t xml:space="preserve">  3、城市基础设施配套费收入</t>
  </si>
  <si>
    <t>不可比</t>
  </si>
  <si>
    <t xml:space="preserve">  4、污水处理费收入</t>
  </si>
  <si>
    <t xml:space="preserve">  5、国有土地收益基金收入</t>
  </si>
  <si>
    <t xml:space="preserve">  6、农业土地开发资金收入</t>
  </si>
  <si>
    <t xml:space="preserve">  7、国有土地使用权出让收入</t>
  </si>
  <si>
    <t>专项债务收入</t>
  </si>
  <si>
    <t>上级补助收入</t>
  </si>
  <si>
    <t>上年结余收入</t>
  </si>
  <si>
    <t>调入资金</t>
  </si>
  <si>
    <t>收　入　合　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</si>
</sst>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"/>
    <numFmt numFmtId="177" formatCode="0.0_ "/>
  </numFmts>
  <fonts count="37"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2"/>
      <color indexed="10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8"/>
      <name val="Times New Roman"/>
      <charset val="134"/>
    </font>
    <font>
      <b/>
      <sz val="1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6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8" borderId="7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12" borderId="10" applyNumberFormat="0" applyAlignment="0" applyProtection="0">
      <alignment vertical="center"/>
    </xf>
    <xf numFmtId="0" fontId="30" fillId="12" borderId="6" applyNumberFormat="0" applyAlignment="0" applyProtection="0">
      <alignment vertical="center"/>
    </xf>
    <xf numFmtId="0" fontId="31" fillId="13" borderId="11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2" borderId="0" xfId="0" applyFont="1" applyFill="1"/>
    <xf numFmtId="0" fontId="5" fillId="0" borderId="0" xfId="0" applyFont="1"/>
    <xf numFmtId="10" fontId="5" fillId="0" borderId="0" xfId="0" applyNumberFormat="1" applyFont="1"/>
    <xf numFmtId="10" fontId="0" fillId="0" borderId="0" xfId="0" applyNumberFormat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0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0" fontId="14" fillId="0" borderId="2" xfId="0" applyNumberFormat="1" applyFont="1" applyFill="1" applyBorder="1" applyAlignment="1">
      <alignment horizontal="center" vertical="center"/>
    </xf>
    <xf numFmtId="176" fontId="14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5" fillId="0" borderId="2" xfId="0" applyFont="1" applyBorder="1"/>
    <xf numFmtId="3" fontId="9" fillId="0" borderId="2" xfId="0" applyNumberFormat="1" applyFont="1" applyFill="1" applyBorder="1" applyAlignment="1" applyProtection="1">
      <alignment vertical="center"/>
    </xf>
    <xf numFmtId="3" fontId="9" fillId="0" borderId="2" xfId="0" applyNumberFormat="1" applyFont="1" applyFill="1" applyBorder="1" applyAlignment="1" applyProtection="1">
      <alignment vertical="center" wrapText="1"/>
    </xf>
    <xf numFmtId="0" fontId="15" fillId="0" borderId="0" xfId="0" applyFont="1" applyAlignment="1">
      <alignment horizontal="justify"/>
    </xf>
    <xf numFmtId="10" fontId="5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0" fontId="8" fillId="0" borderId="2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0" fontId="13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/>
    <xf numFmtId="177" fontId="2" fillId="0" borderId="0" xfId="0" applyNumberFormat="1" applyFont="1"/>
    <xf numFmtId="3" fontId="9" fillId="0" borderId="2" xfId="0" applyNumberFormat="1" applyFont="1" applyFill="1" applyBorder="1" applyAlignment="1" applyProtection="1">
      <alignment horizontal="center" vertical="center"/>
    </xf>
    <xf numFmtId="177" fontId="0" fillId="0" borderId="0" xfId="0" applyNumberFormat="1" applyFont="1"/>
    <xf numFmtId="0" fontId="0" fillId="0" borderId="2" xfId="0" applyFont="1" applyBorder="1"/>
    <xf numFmtId="0" fontId="5" fillId="0" borderId="0" xfId="0" applyFont="1" applyFill="1"/>
    <xf numFmtId="0" fontId="9" fillId="0" borderId="2" xfId="0" applyFont="1" applyBorder="1" applyAlignment="1">
      <alignment wrapText="1"/>
    </xf>
    <xf numFmtId="10" fontId="0" fillId="0" borderId="0" xfId="0" applyNumberFormat="1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19"/>
  <sheetViews>
    <sheetView tabSelected="1" workbookViewId="0">
      <pane ySplit="5" topLeftCell="A12" activePane="bottomLeft" state="frozen"/>
      <selection/>
      <selection pane="bottomLeft" activeCell="A1" sqref="A1:N1"/>
    </sheetView>
  </sheetViews>
  <sheetFormatPr defaultColWidth="9" defaultRowHeight="14.25"/>
  <cols>
    <col min="1" max="1" width="39.75" customWidth="1"/>
    <col min="2" max="2" width="11" style="4" hidden="1" customWidth="1"/>
    <col min="3" max="3" width="11" style="5" hidden="1" customWidth="1"/>
    <col min="4" max="4" width="11" style="6" customWidth="1"/>
    <col min="5" max="6" width="9.625" style="7" hidden="1" customWidth="1"/>
    <col min="7" max="7" width="9.625" style="8" hidden="1" customWidth="1"/>
    <col min="8" max="8" width="9.5" style="7" hidden="1" customWidth="1"/>
    <col min="9" max="9" width="10.375" style="8" hidden="1" customWidth="1"/>
    <col min="10" max="11" width="9.625" style="7" customWidth="1"/>
    <col min="12" max="12" width="9.625" style="8" customWidth="1"/>
    <col min="13" max="13" width="13.25" style="9" customWidth="1"/>
    <col min="14" max="14" width="12.125" hidden="1" customWidth="1"/>
  </cols>
  <sheetData>
    <row r="1" ht="22.5" customHeight="1" spans="1:14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ht="19.5" customHeight="1" spans="1:14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ht="19.5" customHeight="1" spans="1:14">
      <c r="A3" s="14" t="s">
        <v>2</v>
      </c>
      <c r="B3" s="15" t="s">
        <v>3</v>
      </c>
      <c r="C3" s="16" t="s">
        <v>4</v>
      </c>
      <c r="D3" s="17" t="s">
        <v>5</v>
      </c>
      <c r="E3" s="18" t="s">
        <v>6</v>
      </c>
      <c r="F3" s="18"/>
      <c r="G3" s="18"/>
      <c r="H3" s="19"/>
      <c r="I3" s="41" t="s">
        <v>7</v>
      </c>
      <c r="J3" s="42" t="s">
        <v>8</v>
      </c>
      <c r="K3" s="42"/>
      <c r="L3" s="42"/>
      <c r="M3" s="43" t="s">
        <v>9</v>
      </c>
      <c r="N3" s="12"/>
    </row>
    <row r="4" s="1" customFormat="1" ht="44.25" customHeight="1" spans="1:14">
      <c r="A4" s="20"/>
      <c r="B4" s="20"/>
      <c r="C4" s="21"/>
      <c r="D4" s="22"/>
      <c r="E4" s="23" t="s">
        <v>10</v>
      </c>
      <c r="F4" s="24" t="s">
        <v>11</v>
      </c>
      <c r="G4" s="25" t="s">
        <v>12</v>
      </c>
      <c r="H4" s="24" t="s">
        <v>13</v>
      </c>
      <c r="I4" s="44"/>
      <c r="J4" s="24" t="s">
        <v>10</v>
      </c>
      <c r="K4" s="24" t="s">
        <v>14</v>
      </c>
      <c r="L4" s="25" t="s">
        <v>15</v>
      </c>
      <c r="M4" s="45"/>
      <c r="N4" s="46" t="s">
        <v>16</v>
      </c>
    </row>
    <row r="5" s="2" customFormat="1" ht="26.1" customHeight="1" spans="1:16">
      <c r="A5" s="26" t="s">
        <v>17</v>
      </c>
      <c r="B5" s="27">
        <f>SUM(B6:B12)</f>
        <v>39215</v>
      </c>
      <c r="C5" s="28">
        <f>SUM(C6:C12)</f>
        <v>45340</v>
      </c>
      <c r="D5" s="29">
        <f>SUM(D6:D12)</f>
        <v>57260</v>
      </c>
      <c r="E5" s="28">
        <f>SUM(E6:E12)</f>
        <v>106370</v>
      </c>
      <c r="F5" s="28">
        <f>SUM(F6:F12)</f>
        <v>45340</v>
      </c>
      <c r="G5" s="30">
        <f>SUM(F5/E5)</f>
        <v>0.426248002256275</v>
      </c>
      <c r="H5" s="31">
        <f>(E5-B5)/B5*100</f>
        <v>171.24824684432</v>
      </c>
      <c r="I5" s="30">
        <f t="shared" ref="I5:I15" si="0">SUM((F5-B5)/B5)</f>
        <v>0.156190233329083</v>
      </c>
      <c r="J5" s="28">
        <f>SUM(J6:J12)</f>
        <v>60350</v>
      </c>
      <c r="K5" s="28">
        <f>SUM(K6:K12)</f>
        <v>87088</v>
      </c>
      <c r="L5" s="30">
        <f>SUM(K5/J5)</f>
        <v>1.44304888152444</v>
      </c>
      <c r="M5" s="47">
        <f>SUM((K5-D5)/D5)</f>
        <v>0.520922109675166</v>
      </c>
      <c r="N5" s="48"/>
      <c r="P5" s="49"/>
    </row>
    <row r="6" s="3" customFormat="1" ht="26.1" customHeight="1" spans="1:16">
      <c r="A6" s="32" t="s">
        <v>18</v>
      </c>
      <c r="B6" s="14">
        <v>105</v>
      </c>
      <c r="C6" s="33">
        <v>90</v>
      </c>
      <c r="D6" s="34">
        <v>248</v>
      </c>
      <c r="E6" s="33">
        <v>95</v>
      </c>
      <c r="F6" s="33">
        <v>90</v>
      </c>
      <c r="G6" s="30">
        <f t="shared" ref="G6:G15" si="1">SUM(F6/E6)</f>
        <v>0.947368421052632</v>
      </c>
      <c r="H6" s="35">
        <f>(E6-B6)/B6*100</f>
        <v>-9.52380952380952</v>
      </c>
      <c r="I6" s="30">
        <f t="shared" si="0"/>
        <v>-0.142857142857143</v>
      </c>
      <c r="J6" s="33">
        <v>150</v>
      </c>
      <c r="K6" s="33">
        <v>28</v>
      </c>
      <c r="L6" s="30">
        <f t="shared" ref="L6:L17" si="2">SUM(K6/J6)</f>
        <v>0.186666666666667</v>
      </c>
      <c r="M6" s="47">
        <f t="shared" ref="M6:M17" si="3">SUM((K6-D6)/D6)</f>
        <v>-0.887096774193548</v>
      </c>
      <c r="N6" s="50"/>
      <c r="P6" s="51"/>
    </row>
    <row r="7" s="3" customFormat="1" ht="26.1" customHeight="1" spans="1:16">
      <c r="A7" s="32" t="s">
        <v>19</v>
      </c>
      <c r="B7" s="14">
        <v>106</v>
      </c>
      <c r="C7" s="33">
        <v>37</v>
      </c>
      <c r="D7" s="34">
        <v>110</v>
      </c>
      <c r="E7" s="33">
        <v>40</v>
      </c>
      <c r="F7" s="33">
        <v>37</v>
      </c>
      <c r="G7" s="30">
        <f t="shared" si="1"/>
        <v>0.925</v>
      </c>
      <c r="H7" s="35">
        <f>(E7-B7)/B7*100</f>
        <v>-62.2641509433962</v>
      </c>
      <c r="I7" s="30">
        <f t="shared" si="0"/>
        <v>-0.650943396226415</v>
      </c>
      <c r="J7" s="33">
        <v>100</v>
      </c>
      <c r="K7" s="33">
        <v>28</v>
      </c>
      <c r="L7" s="30">
        <f t="shared" si="2"/>
        <v>0.28</v>
      </c>
      <c r="M7" s="47">
        <f t="shared" si="3"/>
        <v>-0.745454545454545</v>
      </c>
      <c r="N7" s="50"/>
      <c r="P7" s="51"/>
    </row>
    <row r="8" s="3" customFormat="1" ht="26.1" customHeight="1" spans="1:16">
      <c r="A8" s="36" t="s">
        <v>20</v>
      </c>
      <c r="B8" s="14">
        <v>1</v>
      </c>
      <c r="C8" s="37"/>
      <c r="D8" s="22">
        <v>1248</v>
      </c>
      <c r="E8" s="33"/>
      <c r="F8" s="33"/>
      <c r="G8" s="35" t="s">
        <v>21</v>
      </c>
      <c r="H8" s="35" t="s">
        <v>21</v>
      </c>
      <c r="I8" s="30">
        <f t="shared" si="0"/>
        <v>-1</v>
      </c>
      <c r="J8" s="33"/>
      <c r="K8" s="33"/>
      <c r="L8" s="30"/>
      <c r="M8" s="47"/>
      <c r="N8" s="52"/>
      <c r="P8" s="51"/>
    </row>
    <row r="9" s="3" customFormat="1" ht="26.1" customHeight="1" spans="1:16">
      <c r="A9" s="36" t="s">
        <v>22</v>
      </c>
      <c r="B9" s="14">
        <v>45</v>
      </c>
      <c r="C9" s="33">
        <v>118</v>
      </c>
      <c r="D9" s="34"/>
      <c r="E9" s="33">
        <v>3000</v>
      </c>
      <c r="F9" s="33">
        <v>118</v>
      </c>
      <c r="G9" s="35" t="s">
        <v>21</v>
      </c>
      <c r="H9" s="35" t="s">
        <v>21</v>
      </c>
      <c r="I9" s="30">
        <f t="shared" si="0"/>
        <v>1.62222222222222</v>
      </c>
      <c r="J9" s="33"/>
      <c r="K9" s="53"/>
      <c r="L9" s="30"/>
      <c r="M9" s="47"/>
      <c r="N9" s="54"/>
      <c r="P9" s="51"/>
    </row>
    <row r="10" s="3" customFormat="1" ht="26.1" customHeight="1" spans="1:16">
      <c r="A10" s="36" t="s">
        <v>23</v>
      </c>
      <c r="B10" s="14">
        <v>1891</v>
      </c>
      <c r="C10" s="33">
        <v>2076</v>
      </c>
      <c r="D10" s="34">
        <v>1185</v>
      </c>
      <c r="E10" s="33">
        <v>68</v>
      </c>
      <c r="F10" s="33">
        <v>2076</v>
      </c>
      <c r="G10" s="35" t="s">
        <v>21</v>
      </c>
      <c r="H10" s="35" t="s">
        <v>21</v>
      </c>
      <c r="I10" s="30">
        <f t="shared" si="0"/>
        <v>0.0978318350079323</v>
      </c>
      <c r="J10" s="33">
        <v>2241</v>
      </c>
      <c r="K10" s="33">
        <v>1863</v>
      </c>
      <c r="L10" s="30">
        <f t="shared" si="2"/>
        <v>0.831325301204819</v>
      </c>
      <c r="M10" s="47">
        <f t="shared" si="3"/>
        <v>0.572151898734177</v>
      </c>
      <c r="N10" s="52"/>
      <c r="P10" s="51"/>
    </row>
    <row r="11" s="3" customFormat="1" ht="26.1" customHeight="1" spans="1:16">
      <c r="A11" s="38" t="s">
        <v>24</v>
      </c>
      <c r="B11" s="14">
        <v>194</v>
      </c>
      <c r="C11" s="33">
        <v>169</v>
      </c>
      <c r="D11" s="34">
        <v>93</v>
      </c>
      <c r="E11" s="33">
        <v>51932</v>
      </c>
      <c r="F11" s="33">
        <v>169</v>
      </c>
      <c r="G11" s="35" t="s">
        <v>21</v>
      </c>
      <c r="H11" s="35" t="s">
        <v>21</v>
      </c>
      <c r="I11" s="30">
        <f t="shared" si="0"/>
        <v>-0.128865979381443</v>
      </c>
      <c r="J11" s="33">
        <v>110</v>
      </c>
      <c r="K11" s="33">
        <v>217</v>
      </c>
      <c r="L11" s="30">
        <f t="shared" si="2"/>
        <v>1.97272727272727</v>
      </c>
      <c r="M11" s="47">
        <f t="shared" si="3"/>
        <v>1.33333333333333</v>
      </c>
      <c r="N11" s="52"/>
      <c r="P11" s="51"/>
    </row>
    <row r="12" s="3" customFormat="1" ht="26.1" customHeight="1" spans="1:16">
      <c r="A12" s="39" t="s">
        <v>25</v>
      </c>
      <c r="B12" s="14">
        <v>36873</v>
      </c>
      <c r="C12" s="33">
        <v>42850</v>
      </c>
      <c r="D12" s="34">
        <v>54376</v>
      </c>
      <c r="E12" s="33">
        <v>51235</v>
      </c>
      <c r="F12" s="33">
        <v>42850</v>
      </c>
      <c r="G12" s="30">
        <f t="shared" si="1"/>
        <v>0.836342344100712</v>
      </c>
      <c r="H12" s="35">
        <f>(E12-B12)/B12*100</f>
        <v>38.9499091476148</v>
      </c>
      <c r="I12" s="30">
        <f t="shared" si="0"/>
        <v>0.162096927290972</v>
      </c>
      <c r="J12" s="33">
        <v>57749</v>
      </c>
      <c r="K12" s="33">
        <v>84952</v>
      </c>
      <c r="L12" s="30">
        <f t="shared" si="2"/>
        <v>1.47105577585759</v>
      </c>
      <c r="M12" s="47">
        <f t="shared" si="3"/>
        <v>0.562306900102987</v>
      </c>
      <c r="N12" s="52"/>
      <c r="P12" s="51"/>
    </row>
    <row r="13" s="2" customFormat="1" ht="26.1" customHeight="1" spans="1:16">
      <c r="A13" s="26" t="s">
        <v>26</v>
      </c>
      <c r="B13" s="27">
        <v>31679</v>
      </c>
      <c r="C13" s="28">
        <v>16776</v>
      </c>
      <c r="D13" s="29">
        <v>23917</v>
      </c>
      <c r="E13" s="28">
        <f>14552+4196</f>
        <v>18748</v>
      </c>
      <c r="F13" s="28">
        <v>16776</v>
      </c>
      <c r="G13" s="31" t="s">
        <v>21</v>
      </c>
      <c r="H13" s="31" t="s">
        <v>21</v>
      </c>
      <c r="I13" s="30">
        <f t="shared" si="0"/>
        <v>-0.470437829476941</v>
      </c>
      <c r="J13" s="28">
        <v>40211</v>
      </c>
      <c r="K13" s="28">
        <v>71360</v>
      </c>
      <c r="L13" s="30">
        <f t="shared" si="2"/>
        <v>1.77463878043321</v>
      </c>
      <c r="M13" s="47">
        <f t="shared" si="3"/>
        <v>1.98365179579379</v>
      </c>
      <c r="N13" s="48"/>
      <c r="P13" s="49"/>
    </row>
    <row r="14" s="2" customFormat="1" ht="26.1" customHeight="1" spans="1:16">
      <c r="A14" s="26" t="s">
        <v>27</v>
      </c>
      <c r="B14" s="27">
        <v>4363</v>
      </c>
      <c r="C14" s="28">
        <v>3923</v>
      </c>
      <c r="D14" s="29">
        <v>4597</v>
      </c>
      <c r="E14" s="28">
        <v>2468</v>
      </c>
      <c r="F14" s="28">
        <v>3923</v>
      </c>
      <c r="G14" s="30">
        <f t="shared" si="1"/>
        <v>1.58954619124797</v>
      </c>
      <c r="H14" s="31">
        <f>(E14-B14)/B14*100</f>
        <v>-43.433417373367</v>
      </c>
      <c r="I14" s="30">
        <f t="shared" si="0"/>
        <v>-0.100848040339216</v>
      </c>
      <c r="J14" s="28">
        <v>3493</v>
      </c>
      <c r="K14" s="28">
        <v>15769</v>
      </c>
      <c r="L14" s="30">
        <f t="shared" si="2"/>
        <v>4.51445748640137</v>
      </c>
      <c r="M14" s="47">
        <f t="shared" si="3"/>
        <v>2.43028061779421</v>
      </c>
      <c r="N14" s="48"/>
      <c r="P14" s="49"/>
    </row>
    <row r="15" s="2" customFormat="1" ht="26.1" customHeight="1" spans="1:16">
      <c r="A15" s="26" t="s">
        <v>28</v>
      </c>
      <c r="B15" s="27">
        <v>9000</v>
      </c>
      <c r="C15" s="28">
        <v>10456</v>
      </c>
      <c r="D15" s="29">
        <v>18186</v>
      </c>
      <c r="E15" s="28">
        <v>11719</v>
      </c>
      <c r="F15" s="28">
        <v>10456</v>
      </c>
      <c r="G15" s="30">
        <f t="shared" si="1"/>
        <v>0.892226299172284</v>
      </c>
      <c r="H15" s="31">
        <f>(E15-B15)/B15*100</f>
        <v>30.2111111111111</v>
      </c>
      <c r="I15" s="30">
        <f t="shared" si="0"/>
        <v>0.161777777777778</v>
      </c>
      <c r="J15" s="28">
        <v>11571</v>
      </c>
      <c r="K15" s="28">
        <v>11624</v>
      </c>
      <c r="L15" s="30">
        <f t="shared" si="2"/>
        <v>1.00458041655864</v>
      </c>
      <c r="M15" s="47">
        <f t="shared" si="3"/>
        <v>-0.360827009787749</v>
      </c>
      <c r="N15" s="48"/>
      <c r="P15" s="49"/>
    </row>
    <row r="16" s="2" customFormat="1" ht="26.1" customHeight="1" spans="1:16">
      <c r="A16" s="26" t="s">
        <v>29</v>
      </c>
      <c r="B16" s="27"/>
      <c r="C16" s="28"/>
      <c r="D16" s="29"/>
      <c r="E16" s="28"/>
      <c r="F16" s="28"/>
      <c r="G16" s="30"/>
      <c r="H16" s="31"/>
      <c r="I16" s="30"/>
      <c r="J16" s="28"/>
      <c r="K16" s="28">
        <v>1071</v>
      </c>
      <c r="L16" s="30"/>
      <c r="M16" s="47"/>
      <c r="N16" s="48"/>
      <c r="P16" s="49"/>
    </row>
    <row r="17" s="2" customFormat="1" ht="26.1" customHeight="1" spans="1:16">
      <c r="A17" s="27" t="s">
        <v>30</v>
      </c>
      <c r="B17" s="27">
        <f>B5+B13+B14+B15</f>
        <v>84257</v>
      </c>
      <c r="C17" s="28">
        <f t="shared" ref="C17" si="4">C5+C13+C14+C15</f>
        <v>76495</v>
      </c>
      <c r="D17" s="29">
        <f t="shared" ref="D17:J17" si="5">D5+D13+D14+D15</f>
        <v>103960</v>
      </c>
      <c r="E17" s="28">
        <f t="shared" si="5"/>
        <v>139305</v>
      </c>
      <c r="F17" s="28">
        <f t="shared" si="5"/>
        <v>76495</v>
      </c>
      <c r="G17" s="28" t="e">
        <f t="shared" si="5"/>
        <v>#VALUE!</v>
      </c>
      <c r="H17" s="28" t="e">
        <f t="shared" si="5"/>
        <v>#VALUE!</v>
      </c>
      <c r="I17" s="28">
        <f t="shared" si="5"/>
        <v>-0.253317858709296</v>
      </c>
      <c r="J17" s="28">
        <f t="shared" si="5"/>
        <v>115625</v>
      </c>
      <c r="K17" s="28">
        <f>K5+K13+K14+K15+K16</f>
        <v>186912</v>
      </c>
      <c r="L17" s="30">
        <f t="shared" si="2"/>
        <v>1.61653621621622</v>
      </c>
      <c r="M17" s="47">
        <f t="shared" si="3"/>
        <v>0.797922277799153</v>
      </c>
      <c r="N17" s="48"/>
      <c r="P17" s="49"/>
    </row>
    <row r="18" s="3" customFormat="1" ht="20.25" spans="1:13">
      <c r="A18" s="40"/>
      <c r="B18" s="2"/>
      <c r="C18" s="5"/>
      <c r="D18" s="6"/>
      <c r="E18" s="7"/>
      <c r="F18" s="7"/>
      <c r="G18" s="8"/>
      <c r="H18" s="7"/>
      <c r="I18" s="8"/>
      <c r="J18" s="7"/>
      <c r="K18" s="7"/>
      <c r="L18" s="8"/>
      <c r="M18" s="55"/>
    </row>
    <row r="19" ht="20.25" spans="1:1">
      <c r="A19" s="40"/>
    </row>
  </sheetData>
  <mergeCells count="10">
    <mergeCell ref="A1:N1"/>
    <mergeCell ref="A2:N2"/>
    <mergeCell ref="E3:G3"/>
    <mergeCell ref="J3:L3"/>
    <mergeCell ref="A3:A4"/>
    <mergeCell ref="B3:B4"/>
    <mergeCell ref="C3:C4"/>
    <mergeCell ref="D3:D4"/>
    <mergeCell ref="I3:I4"/>
    <mergeCell ref="M3:M4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dcterms:modified xsi:type="dcterms:W3CDTF">2022-07-15T03:22:30Z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DBD416593CD7409E85693E05F777A0C8</vt:lpwstr>
  </property>
  <property fmtid="{D5CDD505-2E9C-101B-9397-08002B2CF9AE}" pid="3" name="KSOProductBuildVer">
    <vt:lpwstr>2052-11.1.0.11830</vt:lpwstr>
  </property>
</Properties>
</file>