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firstSheet="1" activeTab="1"/>
  </bookViews>
  <sheets>
    <sheet name="Define" sheetId="49" state="hidden" r:id="rId1"/>
    <sheet name="Sheet2" sheetId="56" r:id="rId2"/>
    <sheet name="Shee1" sheetId="54" r:id="rId3"/>
  </sheets>
  <externalReferences>
    <externalReference r:id="rId4"/>
  </externalReferences>
  <definedNames>
    <definedName name="_xlnm._FilterDatabase" localSheetId="2" hidden="1">Shee1!$A$4:$H$1304</definedName>
    <definedName name="_xlnm._FilterDatabase" localSheetId="1" hidden="1">Sheet2!$A$5:$I$36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<sst xmlns="http://schemas.openxmlformats.org/spreadsheetml/2006/main" count="1492" uniqueCount="1036">
  <si>
    <t>CF_OBJECT=</t>
  </si>
  <si>
    <t>F:\整理\19汇总预算\2018年预算\2018年地方财政预算表（加载公示）.XLS</t>
  </si>
  <si>
    <t>2020年崇义县一般公共预算支出决算情况表</t>
  </si>
  <si>
    <t>单位：万元</t>
  </si>
  <si>
    <t>支出项目</t>
  </si>
  <si>
    <t>2019年决算数</t>
  </si>
  <si>
    <t>2020年</t>
  </si>
  <si>
    <t>人代会批复预算数</t>
  </si>
  <si>
    <t>2020年决算数</t>
  </si>
  <si>
    <t>2021年预算数</t>
  </si>
  <si>
    <t>决算数占预算数%</t>
  </si>
  <si>
    <t>2020年决算数比2019年决算数增减</t>
  </si>
  <si>
    <t>（一）一般公共预算支出合计</t>
  </si>
  <si>
    <t>一、一般公共服务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</si>
  <si>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</si>
  <si>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</si>
  <si>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</si>
  <si>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</si>
  <si>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</si>
  <si>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</si>
  <si>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</si>
  <si>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</si>
  <si>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</si>
  <si>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</si>
  <si>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</si>
  <si>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</si>
  <si>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</si>
  <si>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</si>
  <si>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</si>
  <si>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</si>
  <si>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</si>
  <si>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</si>
  <si>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</si>
  <si>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</si>
  <si>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</si>
  <si>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二十三、债务付息支出</t>
  </si>
  <si>
    <t>二十四、债务发行费用支出</t>
  </si>
  <si>
    <t>二十五、其他支出</t>
  </si>
  <si>
    <t>（二）上解上级支出</t>
  </si>
  <si>
    <t>（三）债务还本支出</t>
  </si>
  <si>
    <t>（四）安排预算稳定调节资金</t>
  </si>
  <si>
    <t>（五）年终结余</t>
  </si>
  <si>
    <t>支出合计</t>
  </si>
  <si>
    <t>崇义县2019年一般公共预算支出安排情况表</t>
  </si>
  <si>
    <t>项     目</t>
  </si>
  <si>
    <t>2018年决算数</t>
  </si>
  <si>
    <t>2018年预算数</t>
  </si>
  <si>
    <t>2019年预算数</t>
  </si>
  <si>
    <t>2019年执行数</t>
  </si>
  <si>
    <t>执行数占预算数%</t>
  </si>
  <si>
    <t>2019年执行数比2018年决算数增减%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</si>
  <si>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</si>
  <si>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</si>
  <si>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</si>
  <si>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</si>
  <si>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</si>
  <si>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</si>
  <si>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</si>
  <si>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</si>
  <si>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</si>
  <si>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</si>
  <si>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</si>
  <si>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>净增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</si>
  <si>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</si>
  <si>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</si>
  <si>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</si>
  <si>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</si>
  <si>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</si>
  <si>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</si>
  <si>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</si>
  <si>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</si>
  <si>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</si>
  <si>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</si>
  <si>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</si>
  <si>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</si>
  <si>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</si>
  <si>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</si>
  <si>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</si>
  <si>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</si>
  <si>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</si>
  <si>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</si>
  <si>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</si>
  <si>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</si>
  <si>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</si>
  <si>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</si>
  <si>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</si>
  <si>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</si>
  <si>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</si>
  <si>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</si>
  <si>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</si>
  <si>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</si>
  <si>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</si>
  <si>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</si>
  <si>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</si>
  <si>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</si>
  <si>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</si>
  <si>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</si>
  <si>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</si>
  <si>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</si>
  <si>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</si>
  <si>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</si>
  <si>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</si>
  <si>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</si>
  <si>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</si>
  <si>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</si>
  <si>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</si>
  <si>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</si>
  <si>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</si>
  <si>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</si>
  <si>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</si>
  <si>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</si>
  <si>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</si>
  <si>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</si>
  <si>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</si>
  <si>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</si>
  <si>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</si>
  <si>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</si>
  <si>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</si>
  <si>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</si>
  <si>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</si>
  <si>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</si>
  <si>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</si>
  <si>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</si>
  <si>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</si>
  <si>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</si>
  <si>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</si>
  <si>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</si>
  <si>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</si>
  <si>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</si>
  <si>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</si>
  <si>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</si>
  <si>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</si>
  <si>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</si>
  <si>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</si>
  <si>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</si>
  <si>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</si>
  <si>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</si>
  <si>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</si>
  <si>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</si>
  <si>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</si>
  <si>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</si>
  <si>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</si>
  <si>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</si>
  <si>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</si>
  <si>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</si>
  <si>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</si>
  <si>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</si>
  <si>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</si>
  <si>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</si>
  <si>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</si>
  <si>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</si>
  <si>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</si>
  <si>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</si>
  <si>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</si>
  <si>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</si>
  <si>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</si>
  <si>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</si>
  <si>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</si>
  <si>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</si>
  <si>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</si>
  <si>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</si>
  <si>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</si>
  <si>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</si>
  <si>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</si>
  <si>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</si>
  <si>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</si>
  <si>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</si>
  <si>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</si>
  <si>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</si>
  <si>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</si>
  <si>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</si>
  <si>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</si>
  <si>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</si>
  <si>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</si>
  <si>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</si>
  <si>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</si>
  <si>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</si>
  <si>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</si>
  <si>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</si>
  <si>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</si>
  <si>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</si>
  <si>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</si>
  <si>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</si>
  <si>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</si>
  <si>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</si>
  <si>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</si>
  <si>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</si>
  <si>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</si>
  <si>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</si>
  <si>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</si>
  <si>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</si>
  <si>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</si>
  <si>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</si>
  <si>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</si>
  <si>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</si>
  <si>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</si>
  <si>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</si>
  <si>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</si>
  <si>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</si>
  <si>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</si>
  <si>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</si>
  <si>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</si>
  <si>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</si>
  <si>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</si>
  <si>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</si>
  <si>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</si>
  <si>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</si>
  <si>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</si>
  <si>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</si>
  <si>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</si>
  <si>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</si>
  <si>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</si>
  <si>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</si>
  <si>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</si>
  <si>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</si>
  <si>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</si>
  <si>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</si>
  <si>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</si>
  <si>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</si>
  <si>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</si>
  <si>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</si>
  <si>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</si>
  <si>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</si>
  <si>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</si>
  <si>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</si>
  <si>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</si>
  <si>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</si>
  <si>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</si>
  <si>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</si>
  <si>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</si>
  <si>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</si>
  <si>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</si>
  <si>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</si>
  <si>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</si>
  <si>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</si>
  <si>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</si>
  <si>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</si>
  <si>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</si>
  <si>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</si>
  <si>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</si>
  <si>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</si>
  <si>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</si>
  <si>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</si>
  <si>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</si>
  <si>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</si>
  <si>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</si>
  <si>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</si>
  <si>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</si>
  <si>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</si>
  <si>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</si>
  <si>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</si>
  <si>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</si>
  <si>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</si>
  <si>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</si>
  <si>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</si>
  <si>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</si>
  <si>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</si>
  <si>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</si>
  <si>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</si>
  <si>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</si>
  <si>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</si>
  <si>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</si>
  <si>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</si>
  <si>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</si>
  <si>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</si>
  <si>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</si>
  <si>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</si>
  <si>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</si>
  <si>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</si>
  <si>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</si>
  <si>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</si>
  <si>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</si>
  <si>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</si>
  <si>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</si>
  <si>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</si>
  <si>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</si>
  <si>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</si>
  <si>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</si>
  <si>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</si>
  <si>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</si>
  <si>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</si>
  <si>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</si>
  <si>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</si>
  <si>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</si>
  <si>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</si>
  <si>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</si>
  <si>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</si>
  <si>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</si>
  <si>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</si>
  <si>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</si>
  <si>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</si>
  <si>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</si>
  <si>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</si>
  <si>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</si>
  <si>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</si>
  <si>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</si>
  <si>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</si>
  <si>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</si>
  <si>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</si>
  <si>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</si>
  <si>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</si>
  <si>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</si>
  <si>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</si>
  <si>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</si>
  <si>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</si>
  <si>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</si>
  <si>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</si>
  <si>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</si>
  <si>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</si>
  <si>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</si>
  <si>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</si>
  <si>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</si>
  <si>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</si>
  <si>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</si>
  <si>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</si>
  <si>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</si>
  <si>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</si>
  <si>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</si>
  <si>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</si>
  <si>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</si>
  <si>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</si>
  <si>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</si>
  <si>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</si>
  <si>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</si>
  <si>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</si>
  <si>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</si>
  <si>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</si>
  <si>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</si>
  <si>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</si>
  <si>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</si>
  <si>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</si>
  <si>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</si>
  <si>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</si>
  <si>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</si>
  <si>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</si>
  <si>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</si>
  <si>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</si>
  <si>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</si>
  <si>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</si>
  <si>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</si>
  <si>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</si>
  <si>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</si>
  <si>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</si>
  <si>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</si>
  <si>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</si>
  <si>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</si>
  <si>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</si>
  <si>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</si>
  <si>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</si>
  <si>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</si>
  <si>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</si>
  <si>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</si>
  <si>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</si>
  <si>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</si>
  <si>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</si>
  <si>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</si>
  <si>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</si>
  <si>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</si>
  <si>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</si>
  <si>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</si>
  <si>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</si>
  <si>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</si>
  <si>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</si>
  <si>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</si>
  <si>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</si>
  <si>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</si>
  <si>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</si>
  <si>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</si>
  <si>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</si>
  <si>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</si>
  <si>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</si>
  <si>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</si>
  <si>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</si>
  <si>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</si>
  <si>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</si>
  <si>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</si>
  <si>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</si>
  <si>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</si>
  <si>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</si>
  <si>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</si>
  <si>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</si>
  <si>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</si>
  <si>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</si>
  <si>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</si>
  <si>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</si>
  <si>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</si>
  <si>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</si>
  <si>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</si>
  <si>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</si>
  <si>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</si>
  <si>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</si>
  <si>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</si>
  <si>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</si>
  <si>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</si>
  <si>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</si>
  <si>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</si>
  <si>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</si>
  <si>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</si>
  <si>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</si>
  <si>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</si>
  <si>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</si>
  <si>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</si>
  <si>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</si>
  <si>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</si>
  <si>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</si>
  <si>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</si>
  <si>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</si>
  <si>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</si>
  <si>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</si>
  <si>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</si>
  <si>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</si>
  <si>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</si>
  <si>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</si>
  <si>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</si>
  <si>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</si>
  <si>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</si>
  <si>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</si>
  <si>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</si>
  <si>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</si>
  <si>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</si>
  <si>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</si>
  <si>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</si>
  <si>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</si>
  <si>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</si>
  <si>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</si>
  <si>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</si>
  <si>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</si>
  <si>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</si>
  <si>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</si>
  <si>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</si>
  <si>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</si>
  <si>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</si>
  <si>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</si>
  <si>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</si>
  <si>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</si>
  <si>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</si>
  <si>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</si>
  <si>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</si>
  <si>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</si>
  <si>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</si>
  <si>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</si>
  <si>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</si>
  <si>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</si>
  <si>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</si>
  <si>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</si>
  <si>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</si>
  <si>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</si>
  <si>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</si>
  <si>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</si>
  <si>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</si>
  <si>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</si>
  <si>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</si>
  <si>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</si>
  <si>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</si>
  <si>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</si>
  <si>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</si>
  <si>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</si>
  <si>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</si>
  <si>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</si>
  <si>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</si>
  <si>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</si>
  <si>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</si>
  <si>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</si>
  <si>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</si>
  <si>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</si>
  <si>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</si>
  <si>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</si>
  <si>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</si>
  <si>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</si>
  <si>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</si>
  <si>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</si>
  <si>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</si>
  <si>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</si>
  <si>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</si>
  <si>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</si>
  <si>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</si>
  <si>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</si>
  <si>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</si>
  <si>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</si>
  <si>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</si>
  <si>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</si>
  <si>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</si>
  <si>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</si>
  <si>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</si>
  <si>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</si>
  <si>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</si>
  <si>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</si>
  <si>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</si>
  <si>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</si>
  <si>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</si>
  <si>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</si>
  <si>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</si>
  <si>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</si>
  <si>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</si>
  <si>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</si>
  <si>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</si>
  <si>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</si>
  <si>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</si>
  <si>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</si>
  <si>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</si>
  <si>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</si>
  <si>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</si>
  <si>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</si>
  <si>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</si>
  <si>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</si>
  <si>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</si>
  <si>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</si>
  <si>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</si>
  <si>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</si>
  <si>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</si>
  <si>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</si>
  <si>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</si>
  <si>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</si>
  <si>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</si>
  <si>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</si>
  <si>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</si>
  <si>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</si>
  <si>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</si>
  <si>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</si>
  <si>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</si>
  <si>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</si>
  <si>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</si>
  <si>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</si>
  <si>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</si>
  <si>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</si>
  <si>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</si>
  <si>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</si>
  <si>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</si>
  <si>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</si>
  <si>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</si>
  <si>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</si>
  <si>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</si>
  <si>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</si>
  <si>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</si>
  <si>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</si>
  <si>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</si>
  <si>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</si>
  <si>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</si>
  <si>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</si>
  <si>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</si>
  <si>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</si>
  <si>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</si>
  <si>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</si>
  <si>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</si>
  <si>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</si>
  <si>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</si>
  <si>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</si>
  <si>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</si>
  <si>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</si>
  <si>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</si>
  <si>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</si>
  <si>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</si>
  <si>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</si>
  <si>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</si>
  <si>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</si>
  <si>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环境保护管理事务</t>
  </si>
  <si>
    <t>未核对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</si>
  <si>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</si>
  <si>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</si>
  <si>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</si>
  <si>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</si>
  <si>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</si>
  <si>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</si>
  <si>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</si>
  <si>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</si>
  <si>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</si>
  <si>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</si>
  <si>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</si>
  <si>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</si>
  <si>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</si>
  <si>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</si>
  <si>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</si>
  <si>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</si>
  <si>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</si>
  <si>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</si>
  <si>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</si>
  <si>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</si>
  <si>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</si>
  <si>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</si>
  <si>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</si>
  <si>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</si>
  <si>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</si>
  <si>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</si>
  <si>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</si>
  <si>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</si>
  <si>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</si>
  <si>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</si>
  <si>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</si>
  <si>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</si>
  <si>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</si>
  <si>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</si>
  <si>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</si>
  <si>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</si>
  <si>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</si>
  <si>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</si>
  <si>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</si>
  <si>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</si>
  <si>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</si>
  <si>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</si>
  <si>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</si>
  <si>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</si>
  <si>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</si>
  <si>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</si>
  <si>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</si>
  <si>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</si>
  <si>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</si>
  <si>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</si>
  <si>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</si>
  <si>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</si>
  <si>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</si>
  <si>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</si>
  <si>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</si>
  <si>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</si>
  <si>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</si>
  <si>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</si>
  <si>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</si>
  <si>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</si>
  <si>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</si>
  <si>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</si>
  <si>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</si>
  <si>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</si>
  <si>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</si>
  <si>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</si>
  <si>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</si>
  <si>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</si>
  <si>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</si>
  <si>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</si>
  <si>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</si>
  <si>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</si>
  <si>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</si>
  <si>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</si>
  <si>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</si>
  <si>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</si>
  <si>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</si>
  <si>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</si>
  <si>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</si>
  <si>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</si>
  <si>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</si>
  <si>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</si>
  <si>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</si>
  <si>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</si>
  <si>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</si>
  <si>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</si>
  <si>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</si>
  <si>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</si>
  <si>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</si>
  <si>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</si>
  <si>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</si>
  <si>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</si>
  <si>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</si>
  <si>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</si>
  <si>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</si>
  <si>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</si>
  <si>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</si>
  <si>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</si>
  <si>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</si>
  <si>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</si>
  <si>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</si>
  <si>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</si>
  <si>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</si>
  <si>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</si>
  <si>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</si>
  <si>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</si>
  <si>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</si>
  <si>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</si>
  <si>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</si>
  <si>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</si>
  <si>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</si>
  <si>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</si>
  <si>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</si>
  <si>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</si>
  <si>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</si>
  <si>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</si>
  <si>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</si>
  <si>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</si>
  <si>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</si>
  <si>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</si>
  <si>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</si>
  <si>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</si>
  <si>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</si>
  <si>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</si>
  <si>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</si>
  <si>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</si>
  <si>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</si>
  <si>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</si>
  <si>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</si>
  <si>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</si>
  <si>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</si>
  <si>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</si>
  <si>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</si>
  <si>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</si>
  <si>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</si>
  <si>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</si>
  <si>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</si>
  <si>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</si>
  <si>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</si>
  <si>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</si>
  <si>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</si>
  <si>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</si>
  <si>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</si>
  <si>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</si>
  <si>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</si>
  <si>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</si>
  <si>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</si>
  <si>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</si>
  <si>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</si>
  <si>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</si>
  <si>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</si>
  <si>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</si>
  <si>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</si>
  <si>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</si>
  <si>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</si>
  <si>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</si>
  <si>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</si>
  <si>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</si>
  <si>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</si>
  <si>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</si>
  <si>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</si>
  <si>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</si>
  <si>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</si>
  <si>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</si>
  <si>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</si>
  <si>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</si>
  <si>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</si>
  <si>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</si>
  <si>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</si>
  <si>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</si>
  <si>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</si>
  <si>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</si>
  <si>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</si>
  <si>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</si>
  <si>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</si>
  <si>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</si>
  <si>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</si>
  <si>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</si>
  <si>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</si>
  <si>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</si>
  <si>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</si>
  <si>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</si>
  <si>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</si>
  <si>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</si>
  <si>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</si>
  <si>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</si>
  <si>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</si>
  <si>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</si>
  <si>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</si>
  <si>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</si>
  <si>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</si>
  <si>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</si>
  <si>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</si>
  <si>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</si>
  <si>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</si>
  <si>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</si>
  <si>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</si>
  <si>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</si>
  <si>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</si>
  <si>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</si>
  <si>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</si>
  <si>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</si>
  <si>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</si>
  <si>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</si>
  <si>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</si>
  <si>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</si>
  <si>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</si>
  <si>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</si>
  <si>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</si>
  <si>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</si>
  <si>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</si>
  <si>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</si>
  <si>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</si>
  <si>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</si>
  <si>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</si>
  <si>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</si>
  <si>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</si>
  <si>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</si>
  <si>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</si>
  <si>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</si>
  <si>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</si>
  <si>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</si>
  <si>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</si>
  <si>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</si>
  <si>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</si>
  <si>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</si>
  <si>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</si>
  <si>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</si>
  <si>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</si>
  <si>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</si>
  <si>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</si>
  <si>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</si>
  <si>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</si>
  <si>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</si>
  <si>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</si>
  <si>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</si>
  <si>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</si>
  <si>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</si>
  <si>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</si>
  <si>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</si>
  <si>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</si>
  <si>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</si>
  <si>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</si>
  <si>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</si>
  <si>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</si>
  <si>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</si>
  <si>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</si>
  <si>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</si>
  <si>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</si>
  <si>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</si>
  <si>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</si>
  <si>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</si>
  <si>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</si>
  <si>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</si>
  <si>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</si>
  <si>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</si>
  <si>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</si>
  <si>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</si>
  <si>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</si>
  <si>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</si>
  <si>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</si>
  <si>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</si>
  <si>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</si>
  <si>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</si>
  <si>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</si>
  <si>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</si>
  <si>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</si>
  <si>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</si>
  <si>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</si>
  <si>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</si>
  <si>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</si>
  <si>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</si>
  <si>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</si>
  <si>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</si>
  <si>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</si>
  <si>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</si>
  <si>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</si>
  <si>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</si>
  <si>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</si>
  <si>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</si>
  <si>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</si>
  <si>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</si>
  <si>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</si>
  <si>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</si>
  <si>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</si>
  <si>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</si>
  <si>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</si>
  <si>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</si>
  <si>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</si>
  <si>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</si>
  <si>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</si>
  <si>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</si>
  <si>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</si>
  <si>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</si>
  <si>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</si>
  <si>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</si>
  <si>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</si>
  <si>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</si>
  <si>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</si>
  <si>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</si>
  <si>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</si>
  <si>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</si>
  <si>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</si>
  <si>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</si>
  <si>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</si>
  <si>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</si>
  <si>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</si>
  <si>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</si>
  <si>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</si>
  <si>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</si>
  <si>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</si>
  <si>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</si>
  <si>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</si>
  <si>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</si>
  <si>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</si>
  <si>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</si>
  <si>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</si>
  <si>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</si>
  <si>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</si>
  <si>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</si>
  <si>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</si>
  <si>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</si>
  <si>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</si>
  <si>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</si>
  <si>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</si>
  <si>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</si>
  <si>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</si>
  <si>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</si>
  <si>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</si>
  <si>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</si>
  <si>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</si>
  <si>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</si>
  <si>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</si>
  <si>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</si>
  <si>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</si>
  <si>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</si>
  <si>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</si>
  <si>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</si>
  <si>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</si>
  <si>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</si>
  <si>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</si>
  <si>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</si>
  <si>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</si>
  <si>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</si>
  <si>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</si>
  <si>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</si>
  <si>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</si>
  <si>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</si>
  <si>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</si>
  <si>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</si>
  <si>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</si>
  <si>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</si>
  <si>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</si>
  <si>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</si>
  <si>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</si>
  <si>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</si>
  <si>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</si>
  <si>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</si>
  <si>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</si>
  <si>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</si>
  <si>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</si>
  <si>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</si>
  <si>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</si>
  <si>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</si>
  <si>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</si>
  <si>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</si>
  <si>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</si>
  <si>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</si>
  <si>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</si>
  <si>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</si>
  <si>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</si>
  <si>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</si>
  <si>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</si>
  <si>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</si>
  <si>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</si>
  <si>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</si>
  <si>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</si>
  <si>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</si>
  <si>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</si>
  <si>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</si>
  <si>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</si>
  <si>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</si>
  <si>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</si>
  <si>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</si>
  <si>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</si>
  <si>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</si>
  <si>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</si>
  <si>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</si>
  <si>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</si>
  <si>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</si>
  <si>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</si>
  <si>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</si>
  <si>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</si>
  <si>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</si>
  <si>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</si>
  <si>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</si>
  <si>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</si>
  <si>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</si>
  <si>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</si>
  <si>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</si>
  <si>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</si>
  <si>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</si>
  <si>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</si>
  <si>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</si>
  <si>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</si>
  <si>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</si>
  <si>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</si>
  <si>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</si>
  <si>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</si>
  <si>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</si>
  <si>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</si>
  <si>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</si>
  <si>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</si>
  <si>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</si>
  <si>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</si>
  <si>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</si>
  <si>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</si>
  <si>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</si>
  <si>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</si>
  <si>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</si>
  <si>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</si>
  <si>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</si>
  <si>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</si>
  <si>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</si>
  <si>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</si>
  <si>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</si>
  <si>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</si>
  <si>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</si>
  <si>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</si>
  <si>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</si>
  <si>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</si>
  <si>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</si>
  <si>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</si>
  <si>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</si>
  <si>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</si>
  <si>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</si>
  <si>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</si>
  <si>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</si>
  <si>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</si>
  <si>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</si>
  <si>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</si>
  <si>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</si>
  <si>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</si>
  <si>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</si>
  <si>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</si>
  <si>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</si>
  <si>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</si>
  <si>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</si>
  <si>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</si>
  <si>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</si>
  <si>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</si>
  <si>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</si>
  <si>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</si>
  <si>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</si>
  <si>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</si>
  <si>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</si>
  <si>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</si>
  <si>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</si>
  <si>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</si>
  <si>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</si>
  <si>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</si>
  <si>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</si>
  <si>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</si>
  <si>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</si>
  <si>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</si>
  <si>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</si>
  <si>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</si>
  <si>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</si>
  <si>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</si>
  <si>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</si>
  <si>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</si>
  <si>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</si>
  <si>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</si>
  <si>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</si>
  <si>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地方政府一般债务发行费用支出</t>
  </si>
  <si>
    <t xml:space="preserve">        年初预留</t>
  </si>
  <si>
    <t xml:space="preserve">        其他支出</t>
  </si>
  <si>
    <t>崇义县2019年一般公共预算支出执行情况表说明</t>
  </si>
  <si>
    <t xml:space="preserve">   1、 2019年《政府收支分类科目》因机构改革导致科目调整较大，为更好的对比上年度预算，部分上年预算数的基数调整至新科目。                                          2、2019年县本级一般公共预算支出安排190210万元，比2018年支出预算数171254万元增长11.07%。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</si>
</sst>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  <numFmt numFmtId="179" formatCode="0.0_ "/>
    <numFmt numFmtId="180" formatCode="0.00_);[Red]\(0.00\)"/>
    <numFmt numFmtId="181" formatCode="0.0"/>
  </numFmts>
  <fonts count="3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7" borderId="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0" borderId="0"/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0" borderId="0"/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/>
    <xf numFmtId="177" fontId="4" fillId="0" borderId="0" xfId="0" applyNumberFormat="1" applyFont="1" applyFill="1" applyAlignment="1">
      <alignment horizontal="center" wrapText="1"/>
    </xf>
    <xf numFmtId="177" fontId="0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10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horizontal="left" vertical="center"/>
      <protection locked="0"/>
    </xf>
    <xf numFmtId="179" fontId="6" fillId="0" borderId="2" xfId="0" applyNumberFormat="1" applyFont="1" applyFill="1" applyBorder="1" applyAlignment="1" applyProtection="1">
      <alignment horizontal="left" vertical="center"/>
      <protection locked="0"/>
    </xf>
    <xf numFmtId="176" fontId="2" fillId="0" borderId="2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horizontal="left" vertical="center"/>
      <protection locked="0"/>
    </xf>
    <xf numFmtId="176" fontId="6" fillId="0" borderId="2" xfId="0" applyNumberFormat="1" applyFont="1" applyFill="1" applyBorder="1" applyAlignment="1" applyProtection="1">
      <alignment vertical="center"/>
      <protection locked="0"/>
    </xf>
    <xf numFmtId="176" fontId="7" fillId="0" borderId="2" xfId="0" applyNumberFormat="1" applyFont="1" applyFill="1" applyBorder="1" applyAlignment="1" applyProtection="1">
      <alignment vertical="center"/>
      <protection locked="0"/>
    </xf>
    <xf numFmtId="176" fontId="10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177" fontId="14" fillId="0" borderId="0" xfId="0" applyNumberFormat="1" applyFont="1" applyFill="1" applyAlignment="1">
      <alignment horizontal="center"/>
    </xf>
    <xf numFmtId="177" fontId="14" fillId="0" borderId="0" xfId="0" applyNumberFormat="1" applyFont="1" applyAlignment="1">
      <alignment horizontal="center"/>
    </xf>
    <xf numFmtId="178" fontId="14" fillId="0" borderId="0" xfId="0" applyNumberFormat="1" applyFont="1"/>
    <xf numFmtId="178" fontId="15" fillId="0" borderId="0" xfId="0" applyNumberFormat="1" applyFont="1" applyFill="1"/>
    <xf numFmtId="10" fontId="14" fillId="0" borderId="0" xfId="0" applyNumberFormat="1" applyFont="1"/>
    <xf numFmtId="0" fontId="14" fillId="0" borderId="0" xfId="0" applyFont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0" fillId="0" borderId="0" xfId="0" applyNumberFormat="1" applyProtection="1"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177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right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177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177" fontId="17" fillId="0" borderId="2" xfId="0" applyNumberFormat="1" applyFont="1" applyFill="1" applyBorder="1" applyAlignment="1" applyProtection="1">
      <alignment horizontal="center" vertical="center"/>
      <protection locked="0"/>
    </xf>
    <xf numFmtId="180" fontId="17" fillId="0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17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80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7" fillId="0" borderId="2" xfId="53" applyNumberFormat="1" applyFont="1" applyFill="1" applyBorder="1" applyAlignment="1">
      <alignment horizontal="center" vertical="center"/>
    </xf>
    <xf numFmtId="181" fontId="17" fillId="0" borderId="2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distributed" vertical="center"/>
      <protection locked="0"/>
    </xf>
    <xf numFmtId="0" fontId="1" fillId="0" borderId="0" xfId="0" applyNumberFormat="1" applyFont="1" applyFill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3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A1" sqref="A1"/>
    </sheetView>
  </sheetViews>
  <sheetFormatPr defaultColWidth="9" defaultRowHeight="14.25" outlineLevelCol="1"/>
  <sheetData>
    <row r="1" spans="1:2">
      <c r="A1" t="s">
        <v>0</v>
      </c>
      <c r="B1" t="s">
        <v>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4.25"/>
  <cols>
    <col min="1" max="1" width="29.625" style="51" customWidth="1"/>
    <col min="2" max="2" width="17.875" style="52" customWidth="1"/>
    <col min="3" max="3" width="14.75" style="53" customWidth="1"/>
    <col min="4" max="4" width="14.875" style="52" customWidth="1"/>
    <col min="5" max="5" width="15.375" style="54" hidden="1" customWidth="1"/>
    <col min="6" max="6" width="14.625" style="55" customWidth="1"/>
    <col min="7" max="7" width="15.625" style="56" customWidth="1"/>
    <col min="8" max="8" width="9" style="57" customWidth="1"/>
    <col min="9" max="9" width="20.25" style="57" customWidth="1"/>
    <col min="10" max="16384" width="9" style="57"/>
  </cols>
  <sheetData>
    <row r="1" customFormat="1" ht="15" customHeight="1" spans="1:7">
      <c r="A1" s="6"/>
      <c r="B1" s="7"/>
      <c r="C1" s="8"/>
      <c r="D1" s="58"/>
      <c r="E1" s="10"/>
      <c r="F1" s="10"/>
      <c r="G1" s="59"/>
    </row>
    <row r="2" customFormat="1" ht="22.5" customHeight="1" spans="1:8">
      <c r="A2" s="12" t="s">
        <v>2</v>
      </c>
      <c r="B2" s="12"/>
      <c r="C2" s="12"/>
      <c r="D2" s="12"/>
      <c r="E2" s="12"/>
      <c r="F2" s="12"/>
      <c r="G2" s="12"/>
      <c r="H2" s="12"/>
    </row>
    <row r="3" customFormat="1" ht="19.5" customHeight="1" spans="1:8">
      <c r="A3" s="13" t="s">
        <v>3</v>
      </c>
      <c r="B3" s="13"/>
      <c r="C3" s="13"/>
      <c r="D3" s="13"/>
      <c r="E3" s="13"/>
      <c r="F3" s="13"/>
      <c r="G3" s="13"/>
      <c r="H3" s="14"/>
    </row>
    <row r="4" customFormat="1" ht="29.25" customHeight="1" spans="1:8">
      <c r="A4" s="60" t="s">
        <v>4</v>
      </c>
      <c r="B4" s="61" t="s">
        <v>5</v>
      </c>
      <c r="C4" s="62" t="s">
        <v>6</v>
      </c>
      <c r="D4" s="63"/>
      <c r="E4" s="63"/>
      <c r="F4" s="64"/>
      <c r="G4" s="65"/>
      <c r="H4" s="14"/>
    </row>
    <row r="5" ht="48" customHeight="1" spans="1:7">
      <c r="A5" s="66"/>
      <c r="B5" s="67"/>
      <c r="C5" s="68" t="s">
        <v>7</v>
      </c>
      <c r="D5" s="69" t="s">
        <v>8</v>
      </c>
      <c r="E5" s="70" t="s">
        <v>9</v>
      </c>
      <c r="F5" s="71" t="s">
        <v>10</v>
      </c>
      <c r="G5" s="72" t="s">
        <v>11</v>
      </c>
    </row>
    <row r="6" s="50" customFormat="1" ht="28.5" customHeight="1" spans="1:7">
      <c r="A6" s="73" t="s">
        <v>12</v>
      </c>
      <c r="B6" s="74">
        <v>305316</v>
      </c>
      <c r="C6" s="75">
        <v>202266</v>
      </c>
      <c r="D6" s="76">
        <v>305560</v>
      </c>
      <c r="E6" s="77">
        <v>215259</v>
      </c>
      <c r="F6" s="78">
        <v>151.068395083702</v>
      </c>
      <c r="G6" s="79">
        <f>(D6-B6)/B6%</f>
        <v>0.0799172005397686</v>
      </c>
    </row>
    <row r="7" s="50" customFormat="1" ht="18.75" customHeight="1" spans="1:7">
      <c r="A7" s="80" t="s">
        <v>13</v>
      </c>
      <c r="B7" s="81">
        <v>41779</v>
      </c>
      <c r="C7" s="82">
        <v>23243</v>
      </c>
      <c r="D7" s="81">
        <v>30415</v>
      </c>
      <c r="E7" s="83">
        <v>24996.47</v>
      </c>
      <c r="F7" s="84">
        <v>130.856601987695</v>
      </c>
      <c r="G7" s="85">
        <f t="shared" ref="G7:G36" si="0">(D7-B7)/B7%</f>
        <v>-27.2002680772637</v>
      </c>
    </row>
    <row r="8" s="50" customFormat="1" ht="18.75" customHeight="1" spans="1:7">
      <c r="A8" s="80" t="s">
        <v>14</v>
      </c>
      <c r="B8" s="81">
        <v>0</v>
      </c>
      <c r="C8" s="82">
        <v>0</v>
      </c>
      <c r="D8" s="81">
        <v>0</v>
      </c>
      <c r="E8" s="83">
        <v>0</v>
      </c>
      <c r="F8" s="84"/>
      <c r="G8" s="85"/>
    </row>
    <row r="9" s="50" customFormat="1" ht="18.75" customHeight="1" spans="1:7">
      <c r="A9" s="80" t="s">
        <v>15</v>
      </c>
      <c r="B9" s="81">
        <v>232</v>
      </c>
      <c r="C9" s="82">
        <v>72</v>
      </c>
      <c r="D9" s="81">
        <v>3371</v>
      </c>
      <c r="E9" s="83">
        <v>82.98</v>
      </c>
      <c r="F9" s="84">
        <v>4681.94444444444</v>
      </c>
      <c r="G9" s="85">
        <f t="shared" si="0"/>
        <v>1353.01724137931</v>
      </c>
    </row>
    <row r="10" s="50" customFormat="1" ht="18.75" customHeight="1" spans="1:7">
      <c r="A10" s="80" t="s">
        <v>16</v>
      </c>
      <c r="B10" s="81">
        <v>17448</v>
      </c>
      <c r="C10" s="82">
        <v>9953</v>
      </c>
      <c r="D10" s="81">
        <v>17548</v>
      </c>
      <c r="E10" s="83">
        <v>10391.53</v>
      </c>
      <c r="F10" s="84">
        <v>176.308650658093</v>
      </c>
      <c r="G10" s="85">
        <f t="shared" si="0"/>
        <v>0.573131591013297</v>
      </c>
    </row>
    <row r="11" s="50" customFormat="1" ht="18.75" customHeight="1" spans="1:7">
      <c r="A11" s="80" t="s">
        <v>17</v>
      </c>
      <c r="B11" s="81">
        <v>45630</v>
      </c>
      <c r="C11" s="82">
        <v>31232</v>
      </c>
      <c r="D11" s="81">
        <v>48367</v>
      </c>
      <c r="E11" s="83">
        <v>37040.99</v>
      </c>
      <c r="F11" s="84">
        <v>154.863601434426</v>
      </c>
      <c r="G11" s="85">
        <f t="shared" si="0"/>
        <v>5.99824676747754</v>
      </c>
    </row>
    <row r="12" s="50" customFormat="1" ht="18.75" customHeight="1" spans="1:7">
      <c r="A12" s="80" t="s">
        <v>18</v>
      </c>
      <c r="B12" s="81">
        <v>6103</v>
      </c>
      <c r="C12" s="82">
        <v>283</v>
      </c>
      <c r="D12" s="81">
        <v>6203</v>
      </c>
      <c r="E12" s="83">
        <v>221.9</v>
      </c>
      <c r="F12" s="84">
        <v>2191.87279151943</v>
      </c>
      <c r="G12" s="85">
        <f t="shared" si="0"/>
        <v>1.63853842372604</v>
      </c>
    </row>
    <row r="13" s="50" customFormat="1" ht="18.75" customHeight="1" spans="1:7">
      <c r="A13" s="80" t="s">
        <v>19</v>
      </c>
      <c r="B13" s="81">
        <v>3269</v>
      </c>
      <c r="C13" s="82">
        <v>5815</v>
      </c>
      <c r="D13" s="81">
        <v>4401</v>
      </c>
      <c r="E13" s="83">
        <v>6007.63</v>
      </c>
      <c r="F13" s="84">
        <v>75.6835769561479</v>
      </c>
      <c r="G13" s="85">
        <f t="shared" si="0"/>
        <v>34.6283267054145</v>
      </c>
    </row>
    <row r="14" s="50" customFormat="1" ht="18.75" customHeight="1" spans="1:9">
      <c r="A14" s="80" t="s">
        <v>20</v>
      </c>
      <c r="B14" s="81">
        <v>59414</v>
      </c>
      <c r="C14" s="82">
        <v>25383</v>
      </c>
      <c r="D14" s="81">
        <v>28589</v>
      </c>
      <c r="E14" s="83">
        <v>23228.76</v>
      </c>
      <c r="F14" s="84">
        <v>112.630500728834</v>
      </c>
      <c r="G14" s="85">
        <f t="shared" si="0"/>
        <v>-51.881711381156</v>
      </c>
      <c r="I14" s="91"/>
    </row>
    <row r="15" s="50" customFormat="1" ht="18.75" customHeight="1" spans="1:7">
      <c r="A15" s="80" t="s">
        <v>21</v>
      </c>
      <c r="B15" s="81">
        <v>36600</v>
      </c>
      <c r="C15" s="82">
        <v>19585</v>
      </c>
      <c r="D15" s="81">
        <v>37077</v>
      </c>
      <c r="E15" s="83">
        <v>20686.07</v>
      </c>
      <c r="F15" s="84">
        <v>189.313249936176</v>
      </c>
      <c r="G15" s="85">
        <f t="shared" si="0"/>
        <v>1.30327868852459</v>
      </c>
    </row>
    <row r="16" s="50" customFormat="1" ht="18.75" customHeight="1" spans="1:7">
      <c r="A16" s="80" t="s">
        <v>22</v>
      </c>
      <c r="B16" s="81">
        <v>39594</v>
      </c>
      <c r="C16" s="82">
        <v>2629</v>
      </c>
      <c r="D16" s="81">
        <v>39621</v>
      </c>
      <c r="E16" s="83">
        <v>3384.2</v>
      </c>
      <c r="F16" s="84">
        <v>1507.07493343477</v>
      </c>
      <c r="G16" s="85">
        <f t="shared" si="0"/>
        <v>0.0681921503258069</v>
      </c>
    </row>
    <row r="17" s="50" customFormat="1" ht="18.75" customHeight="1" spans="1:7">
      <c r="A17" s="80" t="s">
        <v>23</v>
      </c>
      <c r="B17" s="81">
        <v>26644</v>
      </c>
      <c r="C17" s="82">
        <v>5301</v>
      </c>
      <c r="D17" s="81">
        <v>26680</v>
      </c>
      <c r="E17" s="83">
        <v>5483.94</v>
      </c>
      <c r="F17" s="84">
        <v>503.301263912469</v>
      </c>
      <c r="G17" s="85">
        <f t="shared" si="0"/>
        <v>0.135114847620477</v>
      </c>
    </row>
    <row r="18" s="50" customFormat="1" ht="18.75" customHeight="1" spans="1:7">
      <c r="A18" s="80" t="s">
        <v>24</v>
      </c>
      <c r="B18" s="81">
        <v>14500</v>
      </c>
      <c r="C18" s="82">
        <v>32958</v>
      </c>
      <c r="D18" s="81">
        <v>26379</v>
      </c>
      <c r="E18" s="83">
        <v>38690.82</v>
      </c>
      <c r="F18" s="84">
        <v>80.0382304751502</v>
      </c>
      <c r="G18" s="85">
        <f t="shared" si="0"/>
        <v>81.9241379310345</v>
      </c>
    </row>
    <row r="19" s="50" customFormat="1" ht="18.75" customHeight="1" spans="1:7">
      <c r="A19" s="80" t="s">
        <v>25</v>
      </c>
      <c r="B19" s="81">
        <v>990</v>
      </c>
      <c r="C19" s="82">
        <v>11425</v>
      </c>
      <c r="D19" s="81">
        <v>11876</v>
      </c>
      <c r="E19" s="83">
        <v>1531.5</v>
      </c>
      <c r="F19" s="84">
        <v>103.947483588621</v>
      </c>
      <c r="G19" s="85">
        <f t="shared" si="0"/>
        <v>1099.59595959596</v>
      </c>
    </row>
    <row r="20" s="50" customFormat="1" ht="18.75" customHeight="1" spans="1:7">
      <c r="A20" s="80" t="s">
        <v>26</v>
      </c>
      <c r="B20" s="81">
        <v>669</v>
      </c>
      <c r="C20" s="82">
        <v>12819</v>
      </c>
      <c r="D20" s="81">
        <v>4857</v>
      </c>
      <c r="E20" s="83">
        <v>21018.67</v>
      </c>
      <c r="F20" s="84">
        <v>37.8890709103674</v>
      </c>
      <c r="G20" s="85">
        <f t="shared" si="0"/>
        <v>626.008968609865</v>
      </c>
    </row>
    <row r="21" s="50" customFormat="1" ht="18.75" customHeight="1" spans="1:7">
      <c r="A21" s="80" t="s">
        <v>27</v>
      </c>
      <c r="B21" s="86">
        <v>503</v>
      </c>
      <c r="C21" s="82">
        <v>894</v>
      </c>
      <c r="D21" s="81">
        <v>885</v>
      </c>
      <c r="E21" s="83">
        <v>388.75</v>
      </c>
      <c r="F21" s="84">
        <v>98.993288590604</v>
      </c>
      <c r="G21" s="85">
        <f t="shared" si="0"/>
        <v>75.9443339960239</v>
      </c>
    </row>
    <row r="22" s="50" customFormat="1" ht="18.75" customHeight="1" spans="1:7">
      <c r="A22" s="80" t="s">
        <v>28</v>
      </c>
      <c r="B22" s="86">
        <v>103</v>
      </c>
      <c r="C22" s="82">
        <v>71</v>
      </c>
      <c r="D22" s="81">
        <v>426</v>
      </c>
      <c r="E22" s="83">
        <v>92.23</v>
      </c>
      <c r="F22" s="84">
        <v>600</v>
      </c>
      <c r="G22" s="85">
        <f t="shared" si="0"/>
        <v>313.592233009709</v>
      </c>
    </row>
    <row r="23" s="50" customFormat="1" ht="18.75" customHeight="1" spans="1:7">
      <c r="A23" s="80" t="s">
        <v>29</v>
      </c>
      <c r="B23" s="86"/>
      <c r="C23" s="82"/>
      <c r="D23" s="81">
        <v>0</v>
      </c>
      <c r="E23" s="83">
        <v>0</v>
      </c>
      <c r="F23" s="84"/>
      <c r="G23" s="85"/>
    </row>
    <row r="24" s="50" customFormat="1" ht="18.75" customHeight="1" spans="1:7">
      <c r="A24" s="80" t="s">
        <v>30</v>
      </c>
      <c r="B24" s="86">
        <v>1841</v>
      </c>
      <c r="C24" s="82">
        <v>2653</v>
      </c>
      <c r="D24" s="81">
        <v>2074</v>
      </c>
      <c r="E24" s="83">
        <v>2161.83</v>
      </c>
      <c r="F24" s="84">
        <v>78.1756502073125</v>
      </c>
      <c r="G24" s="85">
        <f t="shared" si="0"/>
        <v>12.656165127648</v>
      </c>
    </row>
    <row r="25" s="50" customFormat="1" ht="18.75" customHeight="1" spans="1:7">
      <c r="A25" s="80" t="s">
        <v>31</v>
      </c>
      <c r="B25" s="86">
        <v>2901</v>
      </c>
      <c r="C25" s="82">
        <v>1736</v>
      </c>
      <c r="D25" s="81">
        <v>7229</v>
      </c>
      <c r="E25" s="83">
        <v>1696</v>
      </c>
      <c r="F25" s="84">
        <v>416.417050691244</v>
      </c>
      <c r="G25" s="85">
        <f t="shared" si="0"/>
        <v>149.189934505343</v>
      </c>
    </row>
    <row r="26" s="50" customFormat="1" ht="18.75" customHeight="1" spans="1:7">
      <c r="A26" s="80" t="s">
        <v>32</v>
      </c>
      <c r="B26" s="86">
        <v>333</v>
      </c>
      <c r="C26" s="82">
        <v>236</v>
      </c>
      <c r="D26" s="81">
        <v>576</v>
      </c>
      <c r="E26" s="83">
        <v>373.64</v>
      </c>
      <c r="F26" s="84">
        <v>244.067796610169</v>
      </c>
      <c r="G26" s="85">
        <f t="shared" si="0"/>
        <v>72.972972972973</v>
      </c>
    </row>
    <row r="27" s="50" customFormat="1" ht="18.75" customHeight="1" spans="1:7">
      <c r="A27" s="80" t="s">
        <v>33</v>
      </c>
      <c r="B27" s="86">
        <v>3547</v>
      </c>
      <c r="C27" s="82">
        <v>685</v>
      </c>
      <c r="D27" s="81">
        <v>3523</v>
      </c>
      <c r="E27" s="83">
        <v>789.39</v>
      </c>
      <c r="F27" s="84">
        <v>514.306569343066</v>
      </c>
      <c r="G27" s="85">
        <f t="shared" si="0"/>
        <v>-0.676628136453341</v>
      </c>
    </row>
    <row r="28" s="50" customFormat="1" ht="18.75" customHeight="1" spans="1:7">
      <c r="A28" s="80" t="s">
        <v>34</v>
      </c>
      <c r="B28" s="86"/>
      <c r="C28" s="82">
        <v>2022</v>
      </c>
      <c r="D28" s="81"/>
      <c r="E28" s="83">
        <v>2022</v>
      </c>
      <c r="F28" s="84"/>
      <c r="G28" s="85"/>
    </row>
    <row r="29" s="50" customFormat="1" ht="18.75" customHeight="1" spans="1:7">
      <c r="A29" s="80" t="s">
        <v>35</v>
      </c>
      <c r="B29" s="86">
        <v>3088</v>
      </c>
      <c r="C29" s="82">
        <v>5374</v>
      </c>
      <c r="D29" s="81">
        <v>2938</v>
      </c>
      <c r="E29" s="83">
        <v>5920.72</v>
      </c>
      <c r="F29" s="84">
        <v>54.6706363974693</v>
      </c>
      <c r="G29" s="85">
        <f t="shared" si="0"/>
        <v>-4.85751295336788</v>
      </c>
    </row>
    <row r="30" s="50" customFormat="1" ht="18.75" customHeight="1" spans="1:7">
      <c r="A30" s="80" t="s">
        <v>36</v>
      </c>
      <c r="B30" s="86">
        <v>14</v>
      </c>
      <c r="C30" s="82">
        <v>19</v>
      </c>
      <c r="D30" s="81">
        <v>30</v>
      </c>
      <c r="E30" s="83">
        <v>23.9</v>
      </c>
      <c r="F30" s="84">
        <v>157.894736842105</v>
      </c>
      <c r="G30" s="85">
        <f t="shared" si="0"/>
        <v>114.285714285714</v>
      </c>
    </row>
    <row r="31" s="50" customFormat="1" ht="18.75" customHeight="1" spans="1:7">
      <c r="A31" s="80" t="s">
        <v>37</v>
      </c>
      <c r="B31" s="86">
        <v>114</v>
      </c>
      <c r="C31" s="82">
        <v>7878</v>
      </c>
      <c r="D31" s="81">
        <v>2495</v>
      </c>
      <c r="E31" s="83">
        <v>9025.08</v>
      </c>
      <c r="F31" s="84">
        <v>31.6704747397817</v>
      </c>
      <c r="G31" s="85">
        <f t="shared" si="0"/>
        <v>2088.59649122807</v>
      </c>
    </row>
    <row r="32" s="50" customFormat="1" ht="18.75" customHeight="1" spans="1:7">
      <c r="A32" s="73" t="s">
        <v>38</v>
      </c>
      <c r="B32" s="87">
        <v>4036</v>
      </c>
      <c r="C32" s="75">
        <v>3890</v>
      </c>
      <c r="D32" s="76">
        <v>4886</v>
      </c>
      <c r="E32" s="77"/>
      <c r="F32" s="88">
        <f>D32/C32%</f>
        <v>125.60411311054</v>
      </c>
      <c r="G32" s="79">
        <f t="shared" si="0"/>
        <v>21.0604558969277</v>
      </c>
    </row>
    <row r="33" s="50" customFormat="1" ht="18.75" customHeight="1" spans="1:7">
      <c r="A33" s="73" t="s">
        <v>39</v>
      </c>
      <c r="B33" s="87">
        <v>1976</v>
      </c>
      <c r="C33" s="82"/>
      <c r="D33" s="76">
        <v>9915</v>
      </c>
      <c r="E33" s="77"/>
      <c r="F33" s="89"/>
      <c r="G33" s="79">
        <f t="shared" si="0"/>
        <v>401.771255060729</v>
      </c>
    </row>
    <row r="34" s="50" customFormat="1" ht="18.75" customHeight="1" spans="1:7">
      <c r="A34" s="73" t="s">
        <v>40</v>
      </c>
      <c r="B34" s="87">
        <v>2811</v>
      </c>
      <c r="C34" s="82"/>
      <c r="D34" s="76">
        <v>465</v>
      </c>
      <c r="E34" s="77"/>
      <c r="F34" s="89"/>
      <c r="G34" s="79">
        <f t="shared" si="0"/>
        <v>-83.4578441835646</v>
      </c>
    </row>
    <row r="35" s="50" customFormat="1" ht="18.75" customHeight="1" spans="1:7">
      <c r="A35" s="73" t="s">
        <v>41</v>
      </c>
      <c r="B35" s="87">
        <v>2395</v>
      </c>
      <c r="C35" s="82"/>
      <c r="D35" s="76">
        <v>2355</v>
      </c>
      <c r="E35" s="77"/>
      <c r="F35" s="89"/>
      <c r="G35" s="79">
        <f t="shared" si="0"/>
        <v>-1.67014613778706</v>
      </c>
    </row>
    <row r="36" s="50" customFormat="1" customHeight="1" spans="1:7">
      <c r="A36" s="90" t="s">
        <v>42</v>
      </c>
      <c r="B36" s="74">
        <f>SUM(B32:B35,B6)</f>
        <v>316534</v>
      </c>
      <c r="C36" s="74">
        <f t="shared" ref="C36:D36" si="1">SUM(C32:C35,C6)</f>
        <v>206156</v>
      </c>
      <c r="D36" s="74">
        <f t="shared" si="1"/>
        <v>323181</v>
      </c>
      <c r="E36" s="77">
        <v>215259</v>
      </c>
      <c r="F36" s="78">
        <v>151.068395083702</v>
      </c>
      <c r="G36" s="79">
        <f t="shared" si="0"/>
        <v>2.09993239272874</v>
      </c>
    </row>
  </sheetData>
  <mergeCells count="5">
    <mergeCell ref="A2:H2"/>
    <mergeCell ref="A3:G3"/>
    <mergeCell ref="C4:F4"/>
    <mergeCell ref="A4:A5"/>
    <mergeCell ref="B4:B5"/>
  </mergeCells>
  <pageMargins left="0.7" right="0.7" top="0.75" bottom="0.75" header="0.3" footer="0.3"/>
  <pageSetup paperSize="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5"/>
  <sheetViews>
    <sheetView workbookViewId="0">
      <selection activeCell="G14" sqref="G14"/>
    </sheetView>
  </sheetViews>
  <sheetFormatPr defaultColWidth="9" defaultRowHeight="14.25"/>
  <cols>
    <col min="1" max="1" width="43.25" style="2" customWidth="1"/>
    <col min="2" max="2" width="13.625" style="3" customWidth="1"/>
    <col min="3" max="3" width="13.625" style="3" hidden="1" customWidth="1"/>
    <col min="4" max="4" width="13.75" style="3" customWidth="1"/>
    <col min="5" max="6" width="13.75" style="4" customWidth="1"/>
    <col min="7" max="7" width="16.875" style="5" customWidth="1"/>
    <col min="8" max="8" width="11.875" style="2" customWidth="1"/>
    <col min="9" max="16384" width="9" style="2"/>
  </cols>
  <sheetData>
    <row r="1" customFormat="1" ht="15" customHeight="1" spans="1:7">
      <c r="A1" s="6"/>
      <c r="B1" s="7"/>
      <c r="C1" s="8"/>
      <c r="D1" s="9"/>
      <c r="E1" s="10"/>
      <c r="F1" s="10"/>
      <c r="G1" s="11"/>
    </row>
    <row r="2" customFormat="1" ht="22.5" customHeight="1" spans="1:8">
      <c r="A2" s="12" t="s">
        <v>43</v>
      </c>
      <c r="B2" s="12"/>
      <c r="C2" s="12"/>
      <c r="D2" s="12"/>
      <c r="E2" s="12"/>
      <c r="F2" s="12"/>
      <c r="G2" s="12"/>
      <c r="H2" s="12"/>
    </row>
    <row r="3" customFormat="1" ht="19.5" customHeight="1" spans="1:8">
      <c r="A3" s="13" t="s">
        <v>3</v>
      </c>
      <c r="B3" s="13"/>
      <c r="C3" s="13"/>
      <c r="D3" s="13"/>
      <c r="E3" s="13"/>
      <c r="F3" s="13"/>
      <c r="G3" s="13"/>
      <c r="H3" s="14"/>
    </row>
    <row r="4" s="1" customFormat="1" ht="44.25" customHeight="1" spans="1:8">
      <c r="A4" s="15" t="s">
        <v>44</v>
      </c>
      <c r="B4" s="16" t="s">
        <v>45</v>
      </c>
      <c r="C4" s="17" t="s">
        <v>46</v>
      </c>
      <c r="D4" s="18" t="s">
        <v>47</v>
      </c>
      <c r="E4" s="19" t="s">
        <v>48</v>
      </c>
      <c r="F4" s="19" t="s">
        <v>49</v>
      </c>
      <c r="G4" s="20" t="s">
        <v>50</v>
      </c>
      <c r="H4" s="21"/>
    </row>
    <row r="5" ht="18.75" customHeight="1" spans="1:7">
      <c r="A5" s="22" t="s">
        <v>13</v>
      </c>
      <c r="B5" s="23">
        <f>B6+B18+B27+B38+B50+B61+B72+B84+B93+B106+B116+B125+B136+B150+B157+B165+B171+B178+B185+B192+B199+B205+B213+B219+B225+B231+B248</f>
        <v>33157</v>
      </c>
      <c r="C5" s="23">
        <f>C6+C18+C27+C38+C50+C61+C72+C84+C93+C106+C116+C125+C136+C150+C157+C165+C171+C178+C185+C192+C199+C205+C213+C219+C225+C231+C248</f>
        <v>19215</v>
      </c>
      <c r="D5" s="23">
        <f>D6+D18+D27+D38+D50+D61+D72+D84+D93+D106+D116+D125+D136+D150+D157+D165+D171+D178+D185+D192+D199+D205+D213+D219+D225+D231+D248</f>
        <v>21726</v>
      </c>
      <c r="E5" s="24">
        <f>E6+E18+E27+E38+E50+E61+E72+E84+E93+E106+E116+E125+E136+E150+E157+E165+E171+E178+E185+E192+E199+E205+E213+E219+E225+E231+E248</f>
        <v>41779</v>
      </c>
      <c r="F5" s="24">
        <f>SUM(E5/D5)*100</f>
        <v>192.299548927552</v>
      </c>
      <c r="G5" s="25">
        <f>SUM((E5-B5)/B5)</f>
        <v>0.260035588261905</v>
      </c>
    </row>
    <row r="6" ht="18.75" customHeight="1" spans="1:7">
      <c r="A6" s="26" t="s">
        <v>51</v>
      </c>
      <c r="B6" s="23">
        <f>SUM(B7:B17)</f>
        <v>501</v>
      </c>
      <c r="C6" s="23">
        <f>SUM(C7:C17)</f>
        <v>428</v>
      </c>
      <c r="D6" s="23">
        <f>SUM(D7:D17)</f>
        <v>430.27</v>
      </c>
      <c r="E6" s="24">
        <f>SUM(E7:E17)</f>
        <v>657</v>
      </c>
      <c r="F6" s="24">
        <f t="shared" ref="F6:F66" si="0">SUM(E6/D6)*100</f>
        <v>152.694819531922</v>
      </c>
      <c r="G6" s="25">
        <f>SUM((E6-B6)/B6)</f>
        <v>0.311377245508982</v>
      </c>
    </row>
    <row r="7" ht="18.75" customHeight="1" spans="1:7">
      <c r="A7" s="26" t="s">
        <v>52</v>
      </c>
      <c r="B7" s="23">
        <v>401</v>
      </c>
      <c r="C7" s="23">
        <v>330</v>
      </c>
      <c r="D7" s="23">
        <v>330</v>
      </c>
      <c r="E7" s="24">
        <v>420</v>
      </c>
      <c r="F7" s="24">
        <f t="shared" si="0"/>
        <v>127.272727272727</v>
      </c>
      <c r="G7" s="25">
        <f>SUM((E7-B7)/B7)</f>
        <v>0.0473815461346633</v>
      </c>
    </row>
    <row r="8" ht="18.75" customHeight="1" spans="1:7">
      <c r="A8" s="26" t="s">
        <v>53</v>
      </c>
      <c r="B8" s="23"/>
      <c r="C8" s="23"/>
      <c r="D8" s="23"/>
      <c r="E8" s="24"/>
      <c r="F8" s="24"/>
      <c r="G8" s="25"/>
    </row>
    <row r="9" ht="18.75" customHeight="1" spans="1:7">
      <c r="A9" s="27" t="s">
        <v>54</v>
      </c>
      <c r="B9" s="23"/>
      <c r="C9" s="23"/>
      <c r="D9" s="23"/>
      <c r="E9" s="24"/>
      <c r="F9" s="24"/>
      <c r="G9" s="25"/>
    </row>
    <row r="10" ht="18.75" customHeight="1" spans="1:7">
      <c r="A10" s="27" t="s">
        <v>55</v>
      </c>
      <c r="B10" s="23">
        <v>26</v>
      </c>
      <c r="C10" s="23">
        <v>8</v>
      </c>
      <c r="D10" s="23">
        <v>8</v>
      </c>
      <c r="E10" s="24">
        <v>34</v>
      </c>
      <c r="F10" s="24">
        <f t="shared" si="0"/>
        <v>425</v>
      </c>
      <c r="G10" s="25">
        <f>SUM((E10-B10)/B10)</f>
        <v>0.307692307692308</v>
      </c>
    </row>
    <row r="11" ht="18.75" customHeight="1" spans="1:7">
      <c r="A11" s="27" t="s">
        <v>56</v>
      </c>
      <c r="B11" s="23"/>
      <c r="C11" s="23"/>
      <c r="D11" s="23"/>
      <c r="E11" s="24"/>
      <c r="F11" s="24"/>
      <c r="G11" s="25"/>
    </row>
    <row r="12" ht="18.75" customHeight="1" spans="1:7">
      <c r="A12" s="22" t="s">
        <v>57</v>
      </c>
      <c r="B12" s="23"/>
      <c r="C12" s="23"/>
      <c r="D12" s="23"/>
      <c r="E12" s="24"/>
      <c r="F12" s="24"/>
      <c r="G12" s="25"/>
    </row>
    <row r="13" ht="18.75" customHeight="1" spans="1:7">
      <c r="A13" s="22" t="s">
        <v>58</v>
      </c>
      <c r="B13" s="23">
        <v>15</v>
      </c>
      <c r="C13" s="23">
        <v>20</v>
      </c>
      <c r="D13" s="23">
        <v>20</v>
      </c>
      <c r="E13" s="24">
        <v>64</v>
      </c>
      <c r="F13" s="24">
        <f t="shared" si="0"/>
        <v>320</v>
      </c>
      <c r="G13" s="25">
        <f>SUM((E13-B13)/B13)</f>
        <v>3.26666666666667</v>
      </c>
    </row>
    <row r="14" ht="18.75" customHeight="1" spans="1:7">
      <c r="A14" s="22" t="s">
        <v>59</v>
      </c>
      <c r="B14" s="23">
        <v>4</v>
      </c>
      <c r="C14" s="23">
        <v>10</v>
      </c>
      <c r="D14" s="23">
        <v>10</v>
      </c>
      <c r="E14" s="24">
        <v>58</v>
      </c>
      <c r="F14" s="24">
        <f t="shared" si="0"/>
        <v>580</v>
      </c>
      <c r="G14" s="25">
        <f>SUM((E14-B14)/B14)</f>
        <v>13.5</v>
      </c>
    </row>
    <row r="15" ht="18.75" customHeight="1" spans="1:7">
      <c r="A15" s="22" t="s">
        <v>60</v>
      </c>
      <c r="B15" s="23"/>
      <c r="C15" s="23"/>
      <c r="D15" s="23"/>
      <c r="E15" s="24"/>
      <c r="F15" s="24"/>
      <c r="G15" s="25"/>
    </row>
    <row r="16" ht="18.75" customHeight="1" spans="1:7">
      <c r="A16" s="22" t="s">
        <v>61</v>
      </c>
      <c r="B16" s="23"/>
      <c r="C16" s="23"/>
      <c r="D16" s="23"/>
      <c r="E16" s="24">
        <v>4</v>
      </c>
      <c r="F16" s="24"/>
      <c r="G16" s="25" t="s">
        <v>62</v>
      </c>
    </row>
    <row r="17" ht="18.75" customHeight="1" spans="1:7">
      <c r="A17" s="22" t="s">
        <v>63</v>
      </c>
      <c r="B17" s="23">
        <v>55</v>
      </c>
      <c r="C17" s="23">
        <v>60</v>
      </c>
      <c r="D17" s="23">
        <v>62.27</v>
      </c>
      <c r="E17" s="24">
        <v>77</v>
      </c>
      <c r="F17" s="24">
        <f t="shared" si="0"/>
        <v>123.655050586157</v>
      </c>
      <c r="G17" s="25">
        <f>SUM((E17-B17)/B17)</f>
        <v>0.4</v>
      </c>
    </row>
    <row r="18" ht="18.75" customHeight="1" spans="1:7">
      <c r="A18" s="26" t="s">
        <v>64</v>
      </c>
      <c r="B18" s="23">
        <f>SUM(B19:B26)</f>
        <v>370</v>
      </c>
      <c r="C18" s="23">
        <f>SUM(C19:C26)</f>
        <v>321</v>
      </c>
      <c r="D18" s="23">
        <f>SUM(D19:D26)</f>
        <v>356.12</v>
      </c>
      <c r="E18" s="24">
        <f>SUM(E19:E26)</f>
        <v>549</v>
      </c>
      <c r="F18" s="24">
        <f t="shared" si="0"/>
        <v>154.16151858924</v>
      </c>
      <c r="G18" s="25">
        <f>SUM((E18-B18)/B18)</f>
        <v>0.483783783783784</v>
      </c>
    </row>
    <row r="19" ht="18.75" customHeight="1" spans="1:7">
      <c r="A19" s="26" t="s">
        <v>52</v>
      </c>
      <c r="B19" s="23">
        <v>311</v>
      </c>
      <c r="C19" s="23">
        <v>206</v>
      </c>
      <c r="D19" s="23">
        <v>206</v>
      </c>
      <c r="E19" s="24">
        <v>409</v>
      </c>
      <c r="F19" s="24">
        <f t="shared" si="0"/>
        <v>198.543689320388</v>
      </c>
      <c r="G19" s="25">
        <f>SUM((E19-B19)/B19)</f>
        <v>0.315112540192926</v>
      </c>
    </row>
    <row r="20" ht="18.75" customHeight="1" spans="1:7">
      <c r="A20" s="26" t="s">
        <v>53</v>
      </c>
      <c r="B20" s="23"/>
      <c r="C20" s="23"/>
      <c r="D20" s="23"/>
      <c r="E20" s="24"/>
      <c r="F20" s="24"/>
      <c r="G20" s="25"/>
    </row>
    <row r="21" ht="18.75" customHeight="1" spans="1:7">
      <c r="A21" s="27" t="s">
        <v>54</v>
      </c>
      <c r="B21" s="23"/>
      <c r="C21" s="23"/>
      <c r="D21" s="23"/>
      <c r="E21" s="24">
        <v>30</v>
      </c>
      <c r="F21" s="24"/>
      <c r="G21" s="25" t="s">
        <v>62</v>
      </c>
    </row>
    <row r="22" ht="18.75" customHeight="1" spans="1:7">
      <c r="A22" s="27" t="s">
        <v>65</v>
      </c>
      <c r="B22" s="23">
        <v>20</v>
      </c>
      <c r="C22" s="23">
        <v>20</v>
      </c>
      <c r="D22" s="23">
        <v>20</v>
      </c>
      <c r="E22" s="24">
        <v>19</v>
      </c>
      <c r="F22" s="24">
        <f t="shared" si="0"/>
        <v>95</v>
      </c>
      <c r="G22" s="25">
        <f>SUM((E22-B22)/B22)</f>
        <v>-0.05</v>
      </c>
    </row>
    <row r="23" ht="18.75" customHeight="1" spans="1:7">
      <c r="A23" s="27" t="s">
        <v>66</v>
      </c>
      <c r="B23" s="23"/>
      <c r="C23" s="23"/>
      <c r="D23" s="23"/>
      <c r="E23" s="24">
        <v>33</v>
      </c>
      <c r="F23" s="24"/>
      <c r="G23" s="25" t="s">
        <v>62</v>
      </c>
    </row>
    <row r="24" ht="18.75" customHeight="1" spans="1:7">
      <c r="A24" s="27" t="s">
        <v>67</v>
      </c>
      <c r="B24" s="23">
        <v>24</v>
      </c>
      <c r="C24" s="23">
        <v>5</v>
      </c>
      <c r="D24" s="23">
        <v>5</v>
      </c>
      <c r="E24" s="24">
        <v>7</v>
      </c>
      <c r="F24" s="24">
        <f t="shared" si="0"/>
        <v>140</v>
      </c>
      <c r="G24" s="25">
        <f>SUM((E24-B24)/B24)</f>
        <v>-0.708333333333333</v>
      </c>
    </row>
    <row r="25" ht="18.75" customHeight="1" spans="1:7">
      <c r="A25" s="27" t="s">
        <v>61</v>
      </c>
      <c r="B25" s="23"/>
      <c r="C25" s="23"/>
      <c r="D25" s="23"/>
      <c r="E25" s="24">
        <v>4</v>
      </c>
      <c r="F25" s="24"/>
      <c r="G25" s="25" t="s">
        <v>62</v>
      </c>
    </row>
    <row r="26" ht="18.75" customHeight="1" spans="1:7">
      <c r="A26" s="27" t="s">
        <v>68</v>
      </c>
      <c r="B26" s="23">
        <v>15</v>
      </c>
      <c r="C26" s="23">
        <v>90</v>
      </c>
      <c r="D26" s="23">
        <v>125.12</v>
      </c>
      <c r="E26" s="24">
        <v>47</v>
      </c>
      <c r="F26" s="24">
        <f t="shared" si="0"/>
        <v>37.5639386189258</v>
      </c>
      <c r="G26" s="25">
        <f>SUM((E26-B26)/B26)</f>
        <v>2.13333333333333</v>
      </c>
    </row>
    <row r="27" ht="18.75" customHeight="1" spans="1:7">
      <c r="A27" s="26" t="s">
        <v>69</v>
      </c>
      <c r="B27" s="23">
        <f>SUM(B28:B37)</f>
        <v>8922</v>
      </c>
      <c r="C27" s="23">
        <f>SUM(C28:C37)</f>
        <v>6454</v>
      </c>
      <c r="D27" s="23">
        <f>SUM(D28:D37)</f>
        <v>8503.44</v>
      </c>
      <c r="E27" s="24">
        <f>SUM(E28:E37)</f>
        <v>9694</v>
      </c>
      <c r="F27" s="24">
        <f t="shared" si="0"/>
        <v>114.000921979811</v>
      </c>
      <c r="G27" s="25">
        <f>SUM((E27-B27)/B27)</f>
        <v>0.0865276843757005</v>
      </c>
    </row>
    <row r="28" ht="18.75" customHeight="1" spans="1:7">
      <c r="A28" s="26" t="s">
        <v>52</v>
      </c>
      <c r="B28" s="23">
        <v>7797</v>
      </c>
      <c r="C28" s="23">
        <v>6080</v>
      </c>
      <c r="D28" s="23">
        <v>6080</v>
      </c>
      <c r="E28" s="24">
        <v>8000</v>
      </c>
      <c r="F28" s="24">
        <f t="shared" si="0"/>
        <v>131.578947368421</v>
      </c>
      <c r="G28" s="25">
        <f>SUM((E28-B28)/B28)</f>
        <v>0.0260356547390022</v>
      </c>
    </row>
    <row r="29" ht="18.75" customHeight="1" spans="1:7">
      <c r="A29" s="26" t="s">
        <v>53</v>
      </c>
      <c r="B29" s="23"/>
      <c r="C29" s="23">
        <v>20</v>
      </c>
      <c r="D29" s="23">
        <v>20</v>
      </c>
      <c r="E29" s="24"/>
      <c r="F29" s="24">
        <f t="shared" si="0"/>
        <v>0</v>
      </c>
      <c r="G29" s="25"/>
    </row>
    <row r="30" ht="18.75" customHeight="1" spans="1:7">
      <c r="A30" s="27" t="s">
        <v>54</v>
      </c>
      <c r="B30" s="23">
        <v>880</v>
      </c>
      <c r="C30" s="23">
        <v>100</v>
      </c>
      <c r="D30" s="23">
        <v>100</v>
      </c>
      <c r="E30" s="24">
        <v>980</v>
      </c>
      <c r="F30" s="24">
        <f t="shared" si="0"/>
        <v>980</v>
      </c>
      <c r="G30" s="25">
        <f>SUM((E30-B30)/B30)</f>
        <v>0.113636363636364</v>
      </c>
    </row>
    <row r="31" ht="18.75" customHeight="1" spans="1:7">
      <c r="A31" s="27" t="s">
        <v>70</v>
      </c>
      <c r="B31" s="23"/>
      <c r="C31" s="23">
        <v>200</v>
      </c>
      <c r="D31" s="23"/>
      <c r="E31" s="24"/>
      <c r="F31" s="24"/>
      <c r="G31" s="25"/>
    </row>
    <row r="32" ht="18.75" customHeight="1" spans="1:7">
      <c r="A32" s="27" t="s">
        <v>71</v>
      </c>
      <c r="B32" s="23"/>
      <c r="C32" s="23"/>
      <c r="D32" s="23"/>
      <c r="E32" s="24"/>
      <c r="F32" s="24"/>
      <c r="G32" s="25"/>
    </row>
    <row r="33" ht="18.75" customHeight="1" spans="1:7">
      <c r="A33" s="26" t="s">
        <v>72</v>
      </c>
      <c r="B33" s="23">
        <v>52</v>
      </c>
      <c r="C33" s="23"/>
      <c r="D33" s="23">
        <v>100</v>
      </c>
      <c r="E33" s="24"/>
      <c r="F33" s="24">
        <f t="shared" si="0"/>
        <v>0</v>
      </c>
      <c r="G33" s="25">
        <f>SUM((E33-B33)/B33)</f>
        <v>-1</v>
      </c>
    </row>
    <row r="34" ht="18.75" customHeight="1" spans="1:7">
      <c r="A34" s="26" t="s">
        <v>73</v>
      </c>
      <c r="B34" s="23"/>
      <c r="C34" s="23"/>
      <c r="D34" s="23"/>
      <c r="E34" s="24"/>
      <c r="F34" s="24"/>
      <c r="G34" s="25"/>
    </row>
    <row r="35" ht="18.75" customHeight="1" spans="1:7">
      <c r="A35" s="27" t="s">
        <v>74</v>
      </c>
      <c r="B35" s="23"/>
      <c r="C35" s="23"/>
      <c r="D35" s="23">
        <v>100</v>
      </c>
      <c r="E35" s="24"/>
      <c r="F35" s="24">
        <f t="shared" si="0"/>
        <v>0</v>
      </c>
      <c r="G35" s="25"/>
    </row>
    <row r="36" ht="18.75" customHeight="1" spans="1:7">
      <c r="A36" s="27" t="s">
        <v>61</v>
      </c>
      <c r="B36" s="23"/>
      <c r="C36" s="23"/>
      <c r="D36" s="23"/>
      <c r="E36" s="24"/>
      <c r="F36" s="24"/>
      <c r="G36" s="25"/>
    </row>
    <row r="37" ht="18.75" customHeight="1" spans="1:7">
      <c r="A37" s="27" t="s">
        <v>75</v>
      </c>
      <c r="B37" s="23">
        <v>193</v>
      </c>
      <c r="C37" s="23">
        <v>54</v>
      </c>
      <c r="D37" s="23">
        <v>2103.44</v>
      </c>
      <c r="E37" s="24">
        <v>714</v>
      </c>
      <c r="F37" s="24">
        <f t="shared" si="0"/>
        <v>33.9443958468033</v>
      </c>
      <c r="G37" s="25">
        <f>SUM((E37-B37)/B37)</f>
        <v>2.69948186528497</v>
      </c>
    </row>
    <row r="38" ht="18.75" customHeight="1" spans="1:7">
      <c r="A38" s="26" t="s">
        <v>76</v>
      </c>
      <c r="B38" s="23">
        <f>SUM(B39:B49)</f>
        <v>478</v>
      </c>
      <c r="C38" s="23">
        <f>SUM(C39:C49)</f>
        <v>455</v>
      </c>
      <c r="D38" s="23">
        <f>SUM(D39:D49)</f>
        <v>474.13</v>
      </c>
      <c r="E38" s="24">
        <f>SUM(E39:E49)</f>
        <v>431</v>
      </c>
      <c r="F38" s="24">
        <f t="shared" si="0"/>
        <v>90.9033387467572</v>
      </c>
      <c r="G38" s="25">
        <f>SUM((E38-B38)/B38)</f>
        <v>-0.098326359832636</v>
      </c>
    </row>
    <row r="39" ht="18.75" customHeight="1" spans="1:7">
      <c r="A39" s="26" t="s">
        <v>52</v>
      </c>
      <c r="B39" s="23">
        <v>250</v>
      </c>
      <c r="C39" s="23">
        <v>220</v>
      </c>
      <c r="D39" s="23">
        <v>278.59</v>
      </c>
      <c r="E39" s="24">
        <v>245</v>
      </c>
      <c r="F39" s="24">
        <f t="shared" si="0"/>
        <v>87.9428550917118</v>
      </c>
      <c r="G39" s="25">
        <f>SUM((E39-B39)/B39)</f>
        <v>-0.02</v>
      </c>
    </row>
    <row r="40" ht="18.75" customHeight="1" spans="1:7">
      <c r="A40" s="26" t="s">
        <v>53</v>
      </c>
      <c r="B40" s="23"/>
      <c r="C40" s="23"/>
      <c r="D40" s="23"/>
      <c r="E40" s="24"/>
      <c r="F40" s="24"/>
      <c r="G40" s="25"/>
    </row>
    <row r="41" ht="18.75" customHeight="1" spans="1:7">
      <c r="A41" s="27" t="s">
        <v>54</v>
      </c>
      <c r="B41" s="23"/>
      <c r="C41" s="23"/>
      <c r="D41" s="23"/>
      <c r="E41" s="24"/>
      <c r="F41" s="24"/>
      <c r="G41" s="25"/>
    </row>
    <row r="42" ht="18.75" customHeight="1" spans="1:7">
      <c r="A42" s="27" t="s">
        <v>77</v>
      </c>
      <c r="B42" s="23"/>
      <c r="C42" s="23"/>
      <c r="D42" s="23"/>
      <c r="E42" s="24"/>
      <c r="F42" s="24"/>
      <c r="G42" s="25"/>
    </row>
    <row r="43" ht="18.75" customHeight="1" spans="1:7">
      <c r="A43" s="27" t="s">
        <v>78</v>
      </c>
      <c r="B43" s="23"/>
      <c r="C43" s="23"/>
      <c r="D43" s="23"/>
      <c r="E43" s="24"/>
      <c r="F43" s="24"/>
      <c r="G43" s="25"/>
    </row>
    <row r="44" ht="18.75" customHeight="1" spans="1:7">
      <c r="A44" s="26" t="s">
        <v>79</v>
      </c>
      <c r="B44" s="23"/>
      <c r="C44" s="23"/>
      <c r="D44" s="23"/>
      <c r="E44" s="24">
        <v>18</v>
      </c>
      <c r="F44" s="24"/>
      <c r="G44" s="25" t="s">
        <v>62</v>
      </c>
    </row>
    <row r="45" ht="18.75" customHeight="1" spans="1:7">
      <c r="A45" s="26" t="s">
        <v>80</v>
      </c>
      <c r="B45" s="23"/>
      <c r="C45" s="23"/>
      <c r="D45" s="23"/>
      <c r="E45" s="24"/>
      <c r="F45" s="24"/>
      <c r="G45" s="25"/>
    </row>
    <row r="46" ht="18.75" customHeight="1" spans="1:7">
      <c r="A46" s="26" t="s">
        <v>81</v>
      </c>
      <c r="B46" s="23">
        <v>91</v>
      </c>
      <c r="C46" s="23">
        <v>80</v>
      </c>
      <c r="D46" s="23">
        <v>65.54</v>
      </c>
      <c r="E46" s="24">
        <v>7</v>
      </c>
      <c r="F46" s="24">
        <f t="shared" si="0"/>
        <v>10.6805004577357</v>
      </c>
      <c r="G46" s="25">
        <f>SUM((E46-B46)/B46)</f>
        <v>-0.923076923076923</v>
      </c>
    </row>
    <row r="47" ht="18.75" customHeight="1" spans="1:7">
      <c r="A47" s="26" t="s">
        <v>82</v>
      </c>
      <c r="B47" s="23"/>
      <c r="C47" s="23"/>
      <c r="D47" s="23">
        <v>10</v>
      </c>
      <c r="E47" s="24"/>
      <c r="F47" s="24">
        <f t="shared" si="0"/>
        <v>0</v>
      </c>
      <c r="G47" s="25"/>
    </row>
    <row r="48" ht="18.75" customHeight="1" spans="1:7">
      <c r="A48" s="26" t="s">
        <v>61</v>
      </c>
      <c r="B48" s="23"/>
      <c r="C48" s="23"/>
      <c r="D48" s="23"/>
      <c r="E48" s="24">
        <v>15</v>
      </c>
      <c r="F48" s="24"/>
      <c r="G48" s="25" t="s">
        <v>62</v>
      </c>
    </row>
    <row r="49" ht="18.75" customHeight="1" spans="1:7">
      <c r="A49" s="27" t="s">
        <v>83</v>
      </c>
      <c r="B49" s="23">
        <v>137</v>
      </c>
      <c r="C49" s="23">
        <v>155</v>
      </c>
      <c r="D49" s="23">
        <v>120</v>
      </c>
      <c r="E49" s="24">
        <v>146</v>
      </c>
      <c r="F49" s="24">
        <f t="shared" si="0"/>
        <v>121.666666666667</v>
      </c>
      <c r="G49" s="25">
        <f>SUM((E49-B49)/B49)</f>
        <v>0.0656934306569343</v>
      </c>
    </row>
    <row r="50" ht="18.75" customHeight="1" spans="1:7">
      <c r="A50" s="27" t="s">
        <v>84</v>
      </c>
      <c r="B50" s="23">
        <f>SUM(B51:B60)</f>
        <v>310</v>
      </c>
      <c r="C50" s="23">
        <f>SUM(C51:C60)</f>
        <v>215</v>
      </c>
      <c r="D50" s="23">
        <f>SUM(D51:D60)</f>
        <v>305.77</v>
      </c>
      <c r="E50" s="24">
        <f>SUM(E51:E60)</f>
        <v>391</v>
      </c>
      <c r="F50" s="24">
        <f t="shared" si="0"/>
        <v>127.873892141152</v>
      </c>
      <c r="G50" s="25">
        <f>SUM((E50-B50)/B50)</f>
        <v>0.261290322580645</v>
      </c>
    </row>
    <row r="51" ht="18.75" customHeight="1" spans="1:7">
      <c r="A51" s="27" t="s">
        <v>52</v>
      </c>
      <c r="B51" s="23">
        <v>160</v>
      </c>
      <c r="C51" s="23">
        <v>140</v>
      </c>
      <c r="D51" s="23">
        <v>140</v>
      </c>
      <c r="E51" s="24">
        <v>215</v>
      </c>
      <c r="F51" s="24">
        <f t="shared" si="0"/>
        <v>153.571428571429</v>
      </c>
      <c r="G51" s="25">
        <f>SUM((E51-B51)/B51)</f>
        <v>0.34375</v>
      </c>
    </row>
    <row r="52" ht="18.75" customHeight="1" spans="1:7">
      <c r="A52" s="22" t="s">
        <v>53</v>
      </c>
      <c r="B52" s="23"/>
      <c r="C52" s="23"/>
      <c r="D52" s="23"/>
      <c r="E52" s="24"/>
      <c r="F52" s="24"/>
      <c r="G52" s="25"/>
    </row>
    <row r="53" ht="18.75" customHeight="1" spans="1:7">
      <c r="A53" s="26" t="s">
        <v>54</v>
      </c>
      <c r="B53" s="23"/>
      <c r="C53" s="23"/>
      <c r="D53" s="23"/>
      <c r="E53" s="24"/>
      <c r="F53" s="24"/>
      <c r="G53" s="25"/>
    </row>
    <row r="54" ht="18.75" customHeight="1" spans="1:7">
      <c r="A54" s="26" t="s">
        <v>85</v>
      </c>
      <c r="B54" s="23"/>
      <c r="C54" s="23"/>
      <c r="D54" s="23">
        <v>5</v>
      </c>
      <c r="E54" s="24"/>
      <c r="F54" s="24">
        <f t="shared" si="0"/>
        <v>0</v>
      </c>
      <c r="G54" s="25"/>
    </row>
    <row r="55" ht="18.75" customHeight="1" spans="1:7">
      <c r="A55" s="26" t="s">
        <v>86</v>
      </c>
      <c r="B55" s="23">
        <v>50</v>
      </c>
      <c r="C55" s="23">
        <v>20</v>
      </c>
      <c r="D55" s="23">
        <v>20</v>
      </c>
      <c r="E55" s="24">
        <v>48</v>
      </c>
      <c r="F55" s="24">
        <f t="shared" si="0"/>
        <v>240</v>
      </c>
      <c r="G55" s="25">
        <f>SUM((E55-B55)/B55)</f>
        <v>-0.04</v>
      </c>
    </row>
    <row r="56" ht="18.75" customHeight="1" spans="1:7">
      <c r="A56" s="27" t="s">
        <v>87</v>
      </c>
      <c r="B56" s="23">
        <v>1</v>
      </c>
      <c r="C56" s="23">
        <v>5</v>
      </c>
      <c r="D56" s="23">
        <v>5</v>
      </c>
      <c r="E56" s="24"/>
      <c r="F56" s="24">
        <f t="shared" si="0"/>
        <v>0</v>
      </c>
      <c r="G56" s="25">
        <f>SUM((E56-B56)/B56)</f>
        <v>-1</v>
      </c>
    </row>
    <row r="57" ht="18.75" customHeight="1" spans="1:7">
      <c r="A57" s="27" t="s">
        <v>88</v>
      </c>
      <c r="B57" s="23">
        <v>81</v>
      </c>
      <c r="C57" s="23">
        <v>50</v>
      </c>
      <c r="D57" s="23">
        <v>50</v>
      </c>
      <c r="E57" s="24">
        <v>127</v>
      </c>
      <c r="F57" s="24">
        <f t="shared" si="0"/>
        <v>254</v>
      </c>
      <c r="G57" s="25">
        <f>SUM((E57-B57)/B57)</f>
        <v>0.567901234567901</v>
      </c>
    </row>
    <row r="58" ht="18.75" customHeight="1" spans="1:7">
      <c r="A58" s="27" t="s">
        <v>89</v>
      </c>
      <c r="B58" s="23"/>
      <c r="C58" s="23"/>
      <c r="D58" s="23">
        <v>5</v>
      </c>
      <c r="E58" s="24">
        <v>1</v>
      </c>
      <c r="F58" s="24">
        <f t="shared" si="0"/>
        <v>20</v>
      </c>
      <c r="G58" s="25" t="s">
        <v>62</v>
      </c>
    </row>
    <row r="59" ht="18.75" customHeight="1" spans="1:7">
      <c r="A59" s="26" t="s">
        <v>61</v>
      </c>
      <c r="B59" s="23"/>
      <c r="C59" s="23"/>
      <c r="D59" s="23"/>
      <c r="E59" s="24"/>
      <c r="F59" s="24"/>
      <c r="G59" s="25"/>
    </row>
    <row r="60" ht="18.75" customHeight="1" spans="1:7">
      <c r="A60" s="27" t="s">
        <v>90</v>
      </c>
      <c r="B60" s="23">
        <v>18</v>
      </c>
      <c r="C60" s="23"/>
      <c r="D60" s="23">
        <v>80.77</v>
      </c>
      <c r="E60" s="24"/>
      <c r="F60" s="24">
        <f t="shared" si="0"/>
        <v>0</v>
      </c>
      <c r="G60" s="25">
        <f>SUM((E60-B60)/B60)</f>
        <v>-1</v>
      </c>
    </row>
    <row r="61" ht="18.75" customHeight="1" spans="1:7">
      <c r="A61" s="26" t="s">
        <v>91</v>
      </c>
      <c r="B61" s="23">
        <f>SUM(B62:B71)</f>
        <v>2034</v>
      </c>
      <c r="C61" s="23">
        <f>SUM(C62:C71)</f>
        <v>1242</v>
      </c>
      <c r="D61" s="23">
        <f>SUM(D62:D71)</f>
        <v>1297.5</v>
      </c>
      <c r="E61" s="24">
        <f>SUM(E62:E71)</f>
        <v>2530</v>
      </c>
      <c r="F61" s="24">
        <f t="shared" si="0"/>
        <v>194.990366088632</v>
      </c>
      <c r="G61" s="25">
        <f>SUM((E61-B61)/B61)</f>
        <v>0.24385447394297</v>
      </c>
    </row>
    <row r="62" ht="18.75" customHeight="1" spans="1:7">
      <c r="A62" s="27" t="s">
        <v>52</v>
      </c>
      <c r="B62" s="23">
        <v>1563</v>
      </c>
      <c r="C62" s="23">
        <v>900</v>
      </c>
      <c r="D62" s="23">
        <v>900</v>
      </c>
      <c r="E62" s="24">
        <v>2213</v>
      </c>
      <c r="F62" s="24">
        <f t="shared" si="0"/>
        <v>245.888888888889</v>
      </c>
      <c r="G62" s="25">
        <f>SUM((E62-B62)/B62)</f>
        <v>0.415866922584773</v>
      </c>
    </row>
    <row r="63" ht="18.75" customHeight="1" spans="1:7">
      <c r="A63" s="22" t="s">
        <v>53</v>
      </c>
      <c r="B63" s="23">
        <v>91</v>
      </c>
      <c r="C63" s="23">
        <v>110</v>
      </c>
      <c r="D63" s="23">
        <v>110</v>
      </c>
      <c r="E63" s="24"/>
      <c r="F63" s="24">
        <f t="shared" si="0"/>
        <v>0</v>
      </c>
      <c r="G63" s="25">
        <f>SUM((E63-B63)/B63)</f>
        <v>-1</v>
      </c>
    </row>
    <row r="64" ht="18.75" customHeight="1" spans="1:7">
      <c r="A64" s="22" t="s">
        <v>54</v>
      </c>
      <c r="B64" s="23"/>
      <c r="C64" s="23"/>
      <c r="D64" s="23"/>
      <c r="E64" s="24"/>
      <c r="F64" s="24"/>
      <c r="G64" s="25"/>
    </row>
    <row r="65" ht="18.75" customHeight="1" spans="1:7">
      <c r="A65" s="22" t="s">
        <v>92</v>
      </c>
      <c r="B65" s="23"/>
      <c r="C65" s="23"/>
      <c r="D65" s="23"/>
      <c r="E65" s="24">
        <v>5</v>
      </c>
      <c r="F65" s="24"/>
      <c r="G65" s="25" t="s">
        <v>62</v>
      </c>
    </row>
    <row r="66" ht="18.75" customHeight="1" spans="1:7">
      <c r="A66" s="22" t="s">
        <v>93</v>
      </c>
      <c r="B66" s="23">
        <v>44</v>
      </c>
      <c r="C66" s="23"/>
      <c r="D66" s="23">
        <v>50</v>
      </c>
      <c r="E66" s="24">
        <v>40</v>
      </c>
      <c r="F66" s="24">
        <f t="shared" si="0"/>
        <v>80</v>
      </c>
      <c r="G66" s="25">
        <f>SUM((E66-B66)/B66)</f>
        <v>-0.0909090909090909</v>
      </c>
    </row>
    <row r="67" ht="18.75" customHeight="1" spans="1:7">
      <c r="A67" s="22" t="s">
        <v>94</v>
      </c>
      <c r="B67" s="23"/>
      <c r="C67" s="23"/>
      <c r="D67" s="23"/>
      <c r="E67" s="24"/>
      <c r="F67" s="24"/>
      <c r="G67" s="25"/>
    </row>
    <row r="68" ht="18.75" customHeight="1" spans="1:7">
      <c r="A68" s="26" t="s">
        <v>95</v>
      </c>
      <c r="B68" s="23">
        <v>81</v>
      </c>
      <c r="C68" s="23"/>
      <c r="D68" s="23"/>
      <c r="E68" s="24">
        <v>76</v>
      </c>
      <c r="F68" s="24"/>
      <c r="G68" s="25">
        <f>SUM((E68-B68)/B68)</f>
        <v>-0.0617283950617284</v>
      </c>
    </row>
    <row r="69" ht="18.75" customHeight="1" spans="1:7">
      <c r="A69" s="27" t="s">
        <v>96</v>
      </c>
      <c r="B69" s="23"/>
      <c r="C69" s="23"/>
      <c r="D69" s="23"/>
      <c r="E69" s="24">
        <v>1</v>
      </c>
      <c r="F69" s="24"/>
      <c r="G69" s="25" t="s">
        <v>62</v>
      </c>
    </row>
    <row r="70" ht="18.75" customHeight="1" spans="1:7">
      <c r="A70" s="27" t="s">
        <v>61</v>
      </c>
      <c r="B70" s="23">
        <v>17</v>
      </c>
      <c r="C70" s="23"/>
      <c r="D70" s="23"/>
      <c r="E70" s="24">
        <v>23</v>
      </c>
      <c r="F70" s="24"/>
      <c r="G70" s="25">
        <f>SUM((E70-B70)/B70)</f>
        <v>0.352941176470588</v>
      </c>
    </row>
    <row r="71" ht="18.75" customHeight="1" spans="1:7">
      <c r="A71" s="27" t="s">
        <v>97</v>
      </c>
      <c r="B71" s="23">
        <v>238</v>
      </c>
      <c r="C71" s="23">
        <v>232</v>
      </c>
      <c r="D71" s="23">
        <v>237.5</v>
      </c>
      <c r="E71" s="24">
        <v>172</v>
      </c>
      <c r="F71" s="24">
        <f>SUM(E71/D71)*100</f>
        <v>72.421052631579</v>
      </c>
      <c r="G71" s="25">
        <f>SUM((E71-B71)/B71)</f>
        <v>-0.277310924369748</v>
      </c>
    </row>
    <row r="72" ht="18.75" customHeight="1" spans="1:7">
      <c r="A72" s="26" t="s">
        <v>98</v>
      </c>
      <c r="B72" s="23">
        <f>SUM(B73:B83)</f>
        <v>1573</v>
      </c>
      <c r="C72" s="23">
        <f>SUM(C73:C83)</f>
        <v>1000</v>
      </c>
      <c r="D72" s="23">
        <f>SUM(D73:D83)</f>
        <v>1000</v>
      </c>
      <c r="E72" s="24">
        <f>SUM(E73:E83)</f>
        <v>773</v>
      </c>
      <c r="F72" s="24">
        <f>SUM(E72/D72)*100</f>
        <v>77.3</v>
      </c>
      <c r="G72" s="25">
        <f>SUM((E72-B72)/B72)</f>
        <v>-0.508582326764145</v>
      </c>
    </row>
    <row r="73" ht="18.75" customHeight="1" spans="1:7">
      <c r="A73" s="26" t="s">
        <v>52</v>
      </c>
      <c r="B73" s="23"/>
      <c r="C73" s="23"/>
      <c r="D73" s="23"/>
      <c r="E73" s="24"/>
      <c r="F73" s="24"/>
      <c r="G73" s="25"/>
    </row>
    <row r="74" ht="18.75" customHeight="1" spans="1:7">
      <c r="A74" s="26" t="s">
        <v>53</v>
      </c>
      <c r="B74" s="23"/>
      <c r="C74" s="23"/>
      <c r="D74" s="23"/>
      <c r="E74" s="24"/>
      <c r="F74" s="24"/>
      <c r="G74" s="25"/>
    </row>
    <row r="75" ht="18.75" customHeight="1" spans="1:7">
      <c r="A75" s="27" t="s">
        <v>54</v>
      </c>
      <c r="B75" s="23"/>
      <c r="C75" s="23"/>
      <c r="D75" s="23"/>
      <c r="E75" s="24"/>
      <c r="F75" s="24"/>
      <c r="G75" s="25"/>
    </row>
    <row r="76" ht="18.75" customHeight="1" spans="1:7">
      <c r="A76" s="27" t="s">
        <v>99</v>
      </c>
      <c r="B76" s="23"/>
      <c r="C76" s="23"/>
      <c r="D76" s="23"/>
      <c r="E76" s="24"/>
      <c r="F76" s="24"/>
      <c r="G76" s="25"/>
    </row>
    <row r="77" ht="18.75" customHeight="1" spans="1:7">
      <c r="A77" s="27" t="s">
        <v>100</v>
      </c>
      <c r="B77" s="23"/>
      <c r="C77" s="23"/>
      <c r="D77" s="23"/>
      <c r="E77" s="24"/>
      <c r="F77" s="24"/>
      <c r="G77" s="25"/>
    </row>
    <row r="78" ht="18.75" customHeight="1" spans="1:7">
      <c r="A78" s="22" t="s">
        <v>101</v>
      </c>
      <c r="B78" s="23">
        <v>171</v>
      </c>
      <c r="C78" s="23">
        <v>100</v>
      </c>
      <c r="D78" s="23">
        <v>300</v>
      </c>
      <c r="E78" s="24">
        <v>142</v>
      </c>
      <c r="F78" s="24">
        <f>SUM(E78/D78)*100</f>
        <v>47.3333333333333</v>
      </c>
      <c r="G78" s="25">
        <f>SUM((E78-B78)/B78)</f>
        <v>-0.169590643274854</v>
      </c>
    </row>
    <row r="79" ht="18.75" customHeight="1" spans="1:7">
      <c r="A79" s="26" t="s">
        <v>102</v>
      </c>
      <c r="B79" s="23"/>
      <c r="C79" s="23"/>
      <c r="D79" s="23"/>
      <c r="E79" s="24">
        <v>7</v>
      </c>
      <c r="F79" s="24"/>
      <c r="G79" s="25" t="s">
        <v>62</v>
      </c>
    </row>
    <row r="80" ht="18.75" customHeight="1" spans="1:7">
      <c r="A80" s="26" t="s">
        <v>103</v>
      </c>
      <c r="B80" s="23"/>
      <c r="C80" s="23"/>
      <c r="D80" s="23"/>
      <c r="E80" s="24"/>
      <c r="F80" s="24"/>
      <c r="G80" s="25"/>
    </row>
    <row r="81" ht="18.75" customHeight="1" spans="1:7">
      <c r="A81" s="26" t="s">
        <v>95</v>
      </c>
      <c r="B81" s="23"/>
      <c r="C81" s="23"/>
      <c r="D81" s="23"/>
      <c r="E81" s="24"/>
      <c r="F81" s="24"/>
      <c r="G81" s="25"/>
    </row>
    <row r="82" ht="18.75" customHeight="1" spans="1:7">
      <c r="A82" s="27" t="s">
        <v>61</v>
      </c>
      <c r="B82" s="23"/>
      <c r="C82" s="23"/>
      <c r="D82" s="23"/>
      <c r="E82" s="24"/>
      <c r="F82" s="24"/>
      <c r="G82" s="25"/>
    </row>
    <row r="83" ht="18.75" customHeight="1" spans="1:7">
      <c r="A83" s="27" t="s">
        <v>104</v>
      </c>
      <c r="B83" s="23">
        <v>1402</v>
      </c>
      <c r="C83" s="23">
        <v>900</v>
      </c>
      <c r="D83" s="23">
        <v>700</v>
      </c>
      <c r="E83" s="24">
        <v>624</v>
      </c>
      <c r="F83" s="24">
        <f>SUM(E83/D83)*100</f>
        <v>89.1428571428571</v>
      </c>
      <c r="G83" s="25">
        <f>SUM((E83-B83)/B83)</f>
        <v>-0.554921540656205</v>
      </c>
    </row>
    <row r="84" ht="18.75" customHeight="1" spans="1:7">
      <c r="A84" s="27" t="s">
        <v>105</v>
      </c>
      <c r="B84" s="23">
        <f>SUM(B85:B92)</f>
        <v>1731</v>
      </c>
      <c r="C84" s="23">
        <f>SUM(C85:C92)</f>
        <v>970</v>
      </c>
      <c r="D84" s="23">
        <f>SUM(D85:D92)</f>
        <v>961.81</v>
      </c>
      <c r="E84" s="24">
        <f>SUM(E85:E92)</f>
        <v>2106</v>
      </c>
      <c r="F84" s="24">
        <f>SUM(E84/D84)*100</f>
        <v>218.96216508458</v>
      </c>
      <c r="G84" s="25">
        <f>SUM((E84-B84)/B84)</f>
        <v>0.216637781629116</v>
      </c>
    </row>
    <row r="85" ht="18.75" customHeight="1" spans="1:7">
      <c r="A85" s="26" t="s">
        <v>52</v>
      </c>
      <c r="B85" s="23">
        <v>254</v>
      </c>
      <c r="C85" s="23">
        <v>200</v>
      </c>
      <c r="D85" s="23">
        <v>251.81</v>
      </c>
      <c r="E85" s="24">
        <v>346</v>
      </c>
      <c r="F85" s="24">
        <f>SUM(E85/D85)*100</f>
        <v>137.405186450101</v>
      </c>
      <c r="G85" s="25">
        <f>SUM((E85-B85)/B85)</f>
        <v>0.362204724409449</v>
      </c>
    </row>
    <row r="86" ht="18.75" customHeight="1" spans="1:7">
      <c r="A86" s="26" t="s">
        <v>53</v>
      </c>
      <c r="B86" s="23"/>
      <c r="C86" s="23"/>
      <c r="D86" s="23"/>
      <c r="E86" s="24"/>
      <c r="F86" s="24"/>
      <c r="G86" s="25"/>
    </row>
    <row r="87" ht="18.75" customHeight="1" spans="1:7">
      <c r="A87" s="26" t="s">
        <v>54</v>
      </c>
      <c r="B87" s="23"/>
      <c r="C87" s="23"/>
      <c r="D87" s="23"/>
      <c r="E87" s="24"/>
      <c r="F87" s="24"/>
      <c r="G87" s="25"/>
    </row>
    <row r="88" ht="18.75" customHeight="1" spans="1:7">
      <c r="A88" s="27" t="s">
        <v>106</v>
      </c>
      <c r="B88" s="23">
        <v>1459</v>
      </c>
      <c r="C88" s="23">
        <v>770</v>
      </c>
      <c r="D88" s="23">
        <v>650</v>
      </c>
      <c r="E88" s="24">
        <v>1695</v>
      </c>
      <c r="F88" s="24">
        <f>SUM(E88/D88)*100</f>
        <v>260.769230769231</v>
      </c>
      <c r="G88" s="25">
        <f>SUM((E88-B88)/B88)</f>
        <v>0.161754626456477</v>
      </c>
    </row>
    <row r="89" ht="18.75" customHeight="1" spans="1:7">
      <c r="A89" s="27" t="s">
        <v>107</v>
      </c>
      <c r="B89" s="23"/>
      <c r="C89" s="23"/>
      <c r="D89" s="23"/>
      <c r="E89" s="24">
        <v>28</v>
      </c>
      <c r="F89" s="24"/>
      <c r="G89" s="25" t="s">
        <v>62</v>
      </c>
    </row>
    <row r="90" ht="18.75" customHeight="1" spans="1:7">
      <c r="A90" s="27" t="s">
        <v>95</v>
      </c>
      <c r="B90" s="23"/>
      <c r="C90" s="23"/>
      <c r="D90" s="23"/>
      <c r="E90" s="24"/>
      <c r="F90" s="24"/>
      <c r="G90" s="25"/>
    </row>
    <row r="91" ht="18.75" customHeight="1" spans="1:7">
      <c r="A91" s="27" t="s">
        <v>61</v>
      </c>
      <c r="B91" s="23"/>
      <c r="C91" s="23"/>
      <c r="D91" s="23"/>
      <c r="E91" s="24"/>
      <c r="F91" s="24"/>
      <c r="G91" s="25"/>
    </row>
    <row r="92" ht="18.75" customHeight="1" spans="1:7">
      <c r="A92" s="22" t="s">
        <v>108</v>
      </c>
      <c r="B92" s="23">
        <v>18</v>
      </c>
      <c r="C92" s="23"/>
      <c r="D92" s="23">
        <v>60</v>
      </c>
      <c r="E92" s="24">
        <v>37</v>
      </c>
      <c r="F92" s="24">
        <f>SUM(E92/D92)*100</f>
        <v>61.6666666666667</v>
      </c>
      <c r="G92" s="25">
        <f>SUM((E92-B92)/B92)</f>
        <v>1.05555555555556</v>
      </c>
    </row>
    <row r="93" ht="18.75" customHeight="1" spans="1:7">
      <c r="A93" s="26" t="s">
        <v>109</v>
      </c>
      <c r="B93" s="23">
        <f>SUM(B94:B105)</f>
        <v>0</v>
      </c>
      <c r="C93" s="23">
        <f>SUM(C94:C105)</f>
        <v>0</v>
      </c>
      <c r="D93" s="23">
        <f>SUM(D94:D105)</f>
        <v>0</v>
      </c>
      <c r="E93" s="24">
        <f>SUM(E94:E105)</f>
        <v>0</v>
      </c>
      <c r="F93" s="24"/>
      <c r="G93" s="25"/>
    </row>
    <row r="94" ht="18.75" customHeight="1" spans="1:7">
      <c r="A94" s="26" t="s">
        <v>52</v>
      </c>
      <c r="B94" s="23"/>
      <c r="C94" s="23"/>
      <c r="D94" s="23"/>
      <c r="E94" s="24"/>
      <c r="F94" s="24"/>
      <c r="G94" s="25"/>
    </row>
    <row r="95" ht="18.75" customHeight="1" spans="1:7">
      <c r="A95" s="27" t="s">
        <v>53</v>
      </c>
      <c r="B95" s="23"/>
      <c r="C95" s="23"/>
      <c r="D95" s="23"/>
      <c r="E95" s="24"/>
      <c r="F95" s="24"/>
      <c r="G95" s="25"/>
    </row>
    <row r="96" ht="18.75" customHeight="1" spans="1:7">
      <c r="A96" s="27" t="s">
        <v>54</v>
      </c>
      <c r="B96" s="23"/>
      <c r="C96" s="23"/>
      <c r="D96" s="23"/>
      <c r="E96" s="24"/>
      <c r="F96" s="24"/>
      <c r="G96" s="25"/>
    </row>
    <row r="97" ht="18.75" customHeight="1" spans="1:7">
      <c r="A97" s="26" t="s">
        <v>110</v>
      </c>
      <c r="B97" s="23"/>
      <c r="C97" s="23"/>
      <c r="D97" s="23"/>
      <c r="E97" s="24"/>
      <c r="F97" s="24"/>
      <c r="G97" s="25"/>
    </row>
    <row r="98" ht="18.75" customHeight="1" spans="1:7">
      <c r="A98" s="26" t="s">
        <v>111</v>
      </c>
      <c r="B98" s="23"/>
      <c r="C98" s="23"/>
      <c r="D98" s="23"/>
      <c r="E98" s="24"/>
      <c r="F98" s="24"/>
      <c r="G98" s="25"/>
    </row>
    <row r="99" ht="18.75" customHeight="1" spans="1:7">
      <c r="A99" s="26" t="s">
        <v>95</v>
      </c>
      <c r="B99" s="23"/>
      <c r="C99" s="23"/>
      <c r="D99" s="23"/>
      <c r="E99" s="24"/>
      <c r="F99" s="24"/>
      <c r="G99" s="25"/>
    </row>
    <row r="100" ht="18.75" customHeight="1" spans="1:7">
      <c r="A100" s="26" t="s">
        <v>112</v>
      </c>
      <c r="B100" s="23"/>
      <c r="C100" s="23"/>
      <c r="D100" s="23"/>
      <c r="E100" s="24"/>
      <c r="F100" s="24"/>
      <c r="G100" s="25"/>
    </row>
    <row r="101" ht="18.75" customHeight="1" spans="1:7">
      <c r="A101" s="26" t="s">
        <v>113</v>
      </c>
      <c r="B101" s="23"/>
      <c r="C101" s="23"/>
      <c r="D101" s="23"/>
      <c r="E101" s="24"/>
      <c r="F101" s="24"/>
      <c r="G101" s="25"/>
    </row>
    <row r="102" ht="18.75" customHeight="1" spans="1:7">
      <c r="A102" s="26" t="s">
        <v>114</v>
      </c>
      <c r="B102" s="23"/>
      <c r="C102" s="23"/>
      <c r="D102" s="23"/>
      <c r="E102" s="24"/>
      <c r="F102" s="24"/>
      <c r="G102" s="25"/>
    </row>
    <row r="103" ht="18.75" customHeight="1" spans="1:7">
      <c r="A103" s="26" t="s">
        <v>115</v>
      </c>
      <c r="B103" s="23">
        <v>0</v>
      </c>
      <c r="C103" s="23">
        <v>0</v>
      </c>
      <c r="D103" s="23"/>
      <c r="E103" s="24"/>
      <c r="F103" s="24"/>
      <c r="G103" s="25"/>
    </row>
    <row r="104" ht="18.75" customHeight="1" spans="1:7">
      <c r="A104" s="27" t="s">
        <v>61</v>
      </c>
      <c r="B104" s="23"/>
      <c r="C104" s="23"/>
      <c r="D104" s="23"/>
      <c r="E104" s="24"/>
      <c r="F104" s="24"/>
      <c r="G104" s="25"/>
    </row>
    <row r="105" ht="18.75" customHeight="1" spans="1:7">
      <c r="A105" s="27" t="s">
        <v>116</v>
      </c>
      <c r="B105" s="23"/>
      <c r="C105" s="23"/>
      <c r="D105" s="23"/>
      <c r="E105" s="24"/>
      <c r="F105" s="24"/>
      <c r="G105" s="25"/>
    </row>
    <row r="106" ht="18.75" customHeight="1" spans="1:7">
      <c r="A106" s="27" t="s">
        <v>117</v>
      </c>
      <c r="B106" s="23">
        <f>SUM(B107:B115)</f>
        <v>27</v>
      </c>
      <c r="C106" s="23">
        <f>SUM(C107:C115)</f>
        <v>0</v>
      </c>
      <c r="D106" s="23">
        <f>SUM(D107:D115)</f>
        <v>0</v>
      </c>
      <c r="E106" s="24">
        <f>SUM(E107:E115)</f>
        <v>109</v>
      </c>
      <c r="F106" s="24"/>
      <c r="G106" s="25">
        <f>SUM((E106-B106)/B106)</f>
        <v>3.03703703703704</v>
      </c>
    </row>
    <row r="107" ht="18.75" customHeight="1" spans="1:7">
      <c r="A107" s="27" t="s">
        <v>52</v>
      </c>
      <c r="B107" s="23">
        <v>19</v>
      </c>
      <c r="C107" s="23"/>
      <c r="D107" s="23"/>
      <c r="E107" s="24">
        <v>105</v>
      </c>
      <c r="F107" s="24"/>
      <c r="G107" s="25">
        <f>SUM((E107-B107)/B107)</f>
        <v>4.52631578947368</v>
      </c>
    </row>
    <row r="108" ht="18.75" customHeight="1" spans="1:7">
      <c r="A108" s="26" t="s">
        <v>53</v>
      </c>
      <c r="B108" s="23"/>
      <c r="C108" s="23"/>
      <c r="D108" s="23"/>
      <c r="E108" s="24"/>
      <c r="F108" s="24"/>
      <c r="G108" s="25"/>
    </row>
    <row r="109" ht="18.75" customHeight="1" spans="1:7">
      <c r="A109" s="26" t="s">
        <v>54</v>
      </c>
      <c r="B109" s="23"/>
      <c r="C109" s="23"/>
      <c r="D109" s="23"/>
      <c r="E109" s="24"/>
      <c r="F109" s="24"/>
      <c r="G109" s="25"/>
    </row>
    <row r="110" ht="18.75" customHeight="1" spans="1:7">
      <c r="A110" s="26" t="s">
        <v>118</v>
      </c>
      <c r="B110" s="23"/>
      <c r="C110" s="23"/>
      <c r="D110" s="23"/>
      <c r="E110" s="24"/>
      <c r="F110" s="24"/>
      <c r="G110" s="25"/>
    </row>
    <row r="111" ht="18.75" customHeight="1" spans="1:7">
      <c r="A111" s="27" t="s">
        <v>119</v>
      </c>
      <c r="B111" s="23"/>
      <c r="C111" s="23"/>
      <c r="D111" s="23"/>
      <c r="E111" s="24"/>
      <c r="F111" s="24"/>
      <c r="G111" s="25"/>
    </row>
    <row r="112" ht="18.75" customHeight="1" spans="1:7">
      <c r="A112" s="27" t="s">
        <v>120</v>
      </c>
      <c r="B112" s="23"/>
      <c r="C112" s="23"/>
      <c r="D112" s="23"/>
      <c r="E112" s="24"/>
      <c r="F112" s="24"/>
      <c r="G112" s="25"/>
    </row>
    <row r="113" ht="18.75" customHeight="1" spans="1:7">
      <c r="A113" s="26" t="s">
        <v>121</v>
      </c>
      <c r="B113" s="23"/>
      <c r="C113" s="23"/>
      <c r="D113" s="23"/>
      <c r="E113" s="24"/>
      <c r="F113" s="24"/>
      <c r="G113" s="25"/>
    </row>
    <row r="114" ht="18.75" customHeight="1" spans="1:7">
      <c r="A114" s="27" t="s">
        <v>61</v>
      </c>
      <c r="B114" s="23"/>
      <c r="C114" s="23"/>
      <c r="D114" s="23"/>
      <c r="E114" s="24"/>
      <c r="F114" s="24"/>
      <c r="G114" s="25"/>
    </row>
    <row r="115" ht="18.75" customHeight="1" spans="1:7">
      <c r="A115" s="27" t="s">
        <v>122</v>
      </c>
      <c r="B115" s="23">
        <v>8</v>
      </c>
      <c r="C115" s="23"/>
      <c r="D115" s="23"/>
      <c r="E115" s="24">
        <v>4</v>
      </c>
      <c r="F115" s="24"/>
      <c r="G115" s="25">
        <f>SUM((E115-B115)/B115)</f>
        <v>-0.5</v>
      </c>
    </row>
    <row r="116" ht="18.75" customHeight="1" spans="1:7">
      <c r="A116" s="22" t="s">
        <v>123</v>
      </c>
      <c r="B116" s="23">
        <f>SUM(B117:B124)</f>
        <v>874</v>
      </c>
      <c r="C116" s="23">
        <f>SUM(C117:C124)</f>
        <v>540</v>
      </c>
      <c r="D116" s="23">
        <f>SUM(D117:D124)</f>
        <v>861.71</v>
      </c>
      <c r="E116" s="24">
        <f>SUM(E117:E124)</f>
        <v>1322</v>
      </c>
      <c r="F116" s="24">
        <f>SUM(E116/D116)*100</f>
        <v>153.41588237342</v>
      </c>
      <c r="G116" s="25">
        <f>SUM((E116-B116)/B116)</f>
        <v>0.512585812356979</v>
      </c>
    </row>
    <row r="117" ht="18.75" customHeight="1" spans="1:7">
      <c r="A117" s="26" t="s">
        <v>52</v>
      </c>
      <c r="B117" s="23">
        <v>743</v>
      </c>
      <c r="C117" s="23">
        <v>540</v>
      </c>
      <c r="D117" s="23">
        <v>723.66</v>
      </c>
      <c r="E117" s="24">
        <v>839</v>
      </c>
      <c r="F117" s="24">
        <f>SUM(E117/D117)*100</f>
        <v>115.938424121825</v>
      </c>
      <c r="G117" s="25">
        <f>SUM((E117-B117)/B117)</f>
        <v>0.129205921938089</v>
      </c>
    </row>
    <row r="118" ht="18.75" customHeight="1" spans="1:7">
      <c r="A118" s="26" t="s">
        <v>53</v>
      </c>
      <c r="B118" s="23"/>
      <c r="C118" s="23"/>
      <c r="D118" s="23"/>
      <c r="E118" s="24"/>
      <c r="F118" s="24"/>
      <c r="G118" s="25"/>
    </row>
    <row r="119" ht="18.75" customHeight="1" spans="1:7">
      <c r="A119" s="26" t="s">
        <v>54</v>
      </c>
      <c r="B119" s="23"/>
      <c r="C119" s="23"/>
      <c r="D119" s="23"/>
      <c r="E119" s="24">
        <v>37</v>
      </c>
      <c r="F119" s="24"/>
      <c r="G119" s="25" t="s">
        <v>62</v>
      </c>
    </row>
    <row r="120" ht="18.75" customHeight="1" spans="1:7">
      <c r="A120" s="27" t="s">
        <v>124</v>
      </c>
      <c r="B120" s="23"/>
      <c r="C120" s="23"/>
      <c r="D120" s="23"/>
      <c r="E120" s="24"/>
      <c r="F120" s="24"/>
      <c r="G120" s="25"/>
    </row>
    <row r="121" ht="18.75" customHeight="1" spans="1:7">
      <c r="A121" s="27" t="s">
        <v>125</v>
      </c>
      <c r="B121" s="23"/>
      <c r="C121" s="23"/>
      <c r="D121" s="23"/>
      <c r="E121" s="24"/>
      <c r="F121" s="24"/>
      <c r="G121" s="25"/>
    </row>
    <row r="122" ht="18.75" customHeight="1" spans="1:7">
      <c r="A122" s="27" t="s">
        <v>126</v>
      </c>
      <c r="B122" s="23"/>
      <c r="C122" s="23"/>
      <c r="D122" s="23"/>
      <c r="E122" s="24"/>
      <c r="F122" s="24"/>
      <c r="G122" s="25"/>
    </row>
    <row r="123" ht="18.75" customHeight="1" spans="1:7">
      <c r="A123" s="26" t="s">
        <v>61</v>
      </c>
      <c r="B123" s="23"/>
      <c r="C123" s="23"/>
      <c r="D123" s="23"/>
      <c r="E123" s="24"/>
      <c r="F123" s="24"/>
      <c r="G123" s="25"/>
    </row>
    <row r="124" ht="18.75" customHeight="1" spans="1:7">
      <c r="A124" s="26" t="s">
        <v>127</v>
      </c>
      <c r="B124" s="23">
        <v>131</v>
      </c>
      <c r="C124" s="23"/>
      <c r="D124" s="23">
        <v>138.05</v>
      </c>
      <c r="E124" s="24">
        <v>446</v>
      </c>
      <c r="F124" s="24">
        <f>SUM(E124/D124)*100</f>
        <v>323.071350959797</v>
      </c>
      <c r="G124" s="25">
        <f>SUM((E124-B124)/B124)</f>
        <v>2.40458015267176</v>
      </c>
    </row>
    <row r="125" ht="18.75" customHeight="1" spans="1:7">
      <c r="A125" s="22" t="s">
        <v>128</v>
      </c>
      <c r="B125" s="23">
        <f>SUM(B126:B135)</f>
        <v>29</v>
      </c>
      <c r="C125" s="23">
        <f>SUM(C126:C135)</f>
        <v>135</v>
      </c>
      <c r="D125" s="23">
        <f>SUM(D126:D135)</f>
        <v>124.29</v>
      </c>
      <c r="E125" s="24">
        <f>SUM(E126:E135)</f>
        <v>11</v>
      </c>
      <c r="F125" s="24">
        <f>SUM(E125/D125)*100</f>
        <v>8.85026953093571</v>
      </c>
      <c r="G125" s="25">
        <f>SUM((E125-B125)/B125)</f>
        <v>-0.620689655172414</v>
      </c>
    </row>
    <row r="126" ht="18.75" customHeight="1" spans="1:7">
      <c r="A126" s="26" t="s">
        <v>52</v>
      </c>
      <c r="B126" s="23">
        <v>4</v>
      </c>
      <c r="C126" s="23">
        <v>135</v>
      </c>
      <c r="D126" s="23">
        <v>124.29</v>
      </c>
      <c r="E126" s="24">
        <v>2</v>
      </c>
      <c r="F126" s="24">
        <f>SUM(E126/D126)*100</f>
        <v>1.60913991471558</v>
      </c>
      <c r="G126" s="25">
        <f>SUM((E126-B126)/B126)</f>
        <v>-0.5</v>
      </c>
    </row>
    <row r="127" ht="18.75" customHeight="1" spans="1:7">
      <c r="A127" s="26" t="s">
        <v>53</v>
      </c>
      <c r="B127" s="23"/>
      <c r="C127" s="23"/>
      <c r="D127" s="23"/>
      <c r="E127" s="24"/>
      <c r="F127" s="24"/>
      <c r="G127" s="25"/>
    </row>
    <row r="128" ht="18.75" customHeight="1" spans="1:7">
      <c r="A128" s="26" t="s">
        <v>54</v>
      </c>
      <c r="B128" s="23"/>
      <c r="C128" s="23"/>
      <c r="D128" s="23"/>
      <c r="E128" s="24"/>
      <c r="F128" s="24"/>
      <c r="G128" s="25"/>
    </row>
    <row r="129" ht="18.75" customHeight="1" spans="1:7">
      <c r="A129" s="27" t="s">
        <v>129</v>
      </c>
      <c r="B129" s="23"/>
      <c r="C129" s="23"/>
      <c r="D129" s="23"/>
      <c r="E129" s="24"/>
      <c r="F129" s="24"/>
      <c r="G129" s="25"/>
    </row>
    <row r="130" ht="18.75" customHeight="1" spans="1:7">
      <c r="A130" s="27" t="s">
        <v>130</v>
      </c>
      <c r="B130" s="23"/>
      <c r="C130" s="23"/>
      <c r="D130" s="23"/>
      <c r="E130" s="24"/>
      <c r="F130" s="24"/>
      <c r="G130" s="25"/>
    </row>
    <row r="131" ht="18.75" customHeight="1" spans="1:7">
      <c r="A131" s="27" t="s">
        <v>131</v>
      </c>
      <c r="B131" s="23"/>
      <c r="C131" s="23"/>
      <c r="D131" s="23"/>
      <c r="E131" s="24"/>
      <c r="F131" s="24"/>
      <c r="G131" s="25"/>
    </row>
    <row r="132" ht="18.75" customHeight="1" spans="1:7">
      <c r="A132" s="26" t="s">
        <v>132</v>
      </c>
      <c r="B132" s="23"/>
      <c r="C132" s="23"/>
      <c r="D132" s="23"/>
      <c r="E132" s="24"/>
      <c r="F132" s="24"/>
      <c r="G132" s="25"/>
    </row>
    <row r="133" ht="18.75" customHeight="1" spans="1:7">
      <c r="A133" s="26" t="s">
        <v>133</v>
      </c>
      <c r="B133" s="23"/>
      <c r="C133" s="23"/>
      <c r="D133" s="23"/>
      <c r="E133" s="24"/>
      <c r="F133" s="24"/>
      <c r="G133" s="25"/>
    </row>
    <row r="134" ht="18.75" customHeight="1" spans="1:7">
      <c r="A134" s="26" t="s">
        <v>61</v>
      </c>
      <c r="B134" s="23"/>
      <c r="C134" s="23"/>
      <c r="D134" s="23"/>
      <c r="E134" s="24"/>
      <c r="F134" s="24"/>
      <c r="G134" s="25"/>
    </row>
    <row r="135" ht="18.75" customHeight="1" spans="1:7">
      <c r="A135" s="27" t="s">
        <v>134</v>
      </c>
      <c r="B135" s="23">
        <v>25</v>
      </c>
      <c r="C135" s="23"/>
      <c r="D135" s="23"/>
      <c r="E135" s="24">
        <v>9</v>
      </c>
      <c r="F135" s="24"/>
      <c r="G135" s="25">
        <f>SUM((E135-B135)/B135)</f>
        <v>-0.64</v>
      </c>
    </row>
    <row r="136" ht="18.75" customHeight="1" spans="1:7">
      <c r="A136" s="27" t="s">
        <v>135</v>
      </c>
      <c r="B136" s="23">
        <f>SUM(B137:B149)</f>
        <v>16</v>
      </c>
      <c r="C136" s="23">
        <f>SUM(C137:C149)</f>
        <v>0</v>
      </c>
      <c r="D136" s="23">
        <f>SUM(D137:D149)</f>
        <v>0</v>
      </c>
      <c r="E136" s="24">
        <f>SUM(E137:E149)</f>
        <v>17</v>
      </c>
      <c r="F136" s="24"/>
      <c r="G136" s="25">
        <f>SUM((E136-B136)/B136)</f>
        <v>0.0625</v>
      </c>
    </row>
    <row r="137" ht="18.75" customHeight="1" spans="1:7">
      <c r="A137" s="27" t="s">
        <v>52</v>
      </c>
      <c r="B137" s="23">
        <v>8</v>
      </c>
      <c r="C137" s="23"/>
      <c r="D137" s="23"/>
      <c r="E137" s="24">
        <v>15</v>
      </c>
      <c r="F137" s="24"/>
      <c r="G137" s="25">
        <f>SUM((E137-B137)/B137)</f>
        <v>0.875</v>
      </c>
    </row>
    <row r="138" ht="18.75" customHeight="1" spans="1:7">
      <c r="A138" s="22" t="s">
        <v>53</v>
      </c>
      <c r="B138" s="23"/>
      <c r="C138" s="23"/>
      <c r="D138" s="23"/>
      <c r="E138" s="24"/>
      <c r="F138" s="24"/>
      <c r="G138" s="25"/>
    </row>
    <row r="139" ht="18.75" customHeight="1" spans="1:7">
      <c r="A139" s="26" t="s">
        <v>54</v>
      </c>
      <c r="B139" s="23"/>
      <c r="C139" s="23"/>
      <c r="D139" s="23"/>
      <c r="E139" s="24"/>
      <c r="F139" s="24"/>
      <c r="G139" s="25"/>
    </row>
    <row r="140" ht="18.75" customHeight="1" spans="1:7">
      <c r="A140" s="26" t="s">
        <v>136</v>
      </c>
      <c r="B140" s="23"/>
      <c r="C140" s="23"/>
      <c r="D140" s="23"/>
      <c r="E140" s="24"/>
      <c r="F140" s="24"/>
      <c r="G140" s="25"/>
    </row>
    <row r="141" ht="18.75" customHeight="1" spans="1:7">
      <c r="A141" s="26" t="s">
        <v>137</v>
      </c>
      <c r="B141" s="23"/>
      <c r="C141" s="23"/>
      <c r="D141" s="23"/>
      <c r="E141" s="24"/>
      <c r="F141" s="24"/>
      <c r="G141" s="25"/>
    </row>
    <row r="142" ht="18.75" customHeight="1" spans="1:7">
      <c r="A142" s="27" t="s">
        <v>138</v>
      </c>
      <c r="B142" s="23"/>
      <c r="C142" s="23"/>
      <c r="D142" s="23"/>
      <c r="E142" s="24"/>
      <c r="F142" s="24"/>
      <c r="G142" s="25"/>
    </row>
    <row r="143" ht="18.75" customHeight="1" spans="1:7">
      <c r="A143" s="27" t="s">
        <v>139</v>
      </c>
      <c r="B143" s="23"/>
      <c r="C143" s="23"/>
      <c r="D143" s="23"/>
      <c r="E143" s="24"/>
      <c r="F143" s="24"/>
      <c r="G143" s="25"/>
    </row>
    <row r="144" ht="18.75" customHeight="1" spans="1:7">
      <c r="A144" s="27" t="s">
        <v>140</v>
      </c>
      <c r="B144" s="23"/>
      <c r="C144" s="23"/>
      <c r="D144" s="23"/>
      <c r="E144" s="24"/>
      <c r="F144" s="24"/>
      <c r="G144" s="25"/>
    </row>
    <row r="145" ht="18.75" customHeight="1" spans="1:7">
      <c r="A145" s="26" t="s">
        <v>141</v>
      </c>
      <c r="B145" s="23"/>
      <c r="C145" s="23"/>
      <c r="D145" s="23"/>
      <c r="E145" s="24"/>
      <c r="F145" s="24"/>
      <c r="G145" s="25"/>
    </row>
    <row r="146" ht="18.75" customHeight="1" spans="1:7">
      <c r="A146" s="26" t="s">
        <v>142</v>
      </c>
      <c r="B146" s="23"/>
      <c r="C146" s="23"/>
      <c r="D146" s="23"/>
      <c r="E146" s="24"/>
      <c r="F146" s="24"/>
      <c r="G146" s="25"/>
    </row>
    <row r="147" ht="18.75" customHeight="1" spans="1:7">
      <c r="A147" s="26" t="s">
        <v>143</v>
      </c>
      <c r="B147" s="23"/>
      <c r="C147" s="23"/>
      <c r="D147" s="23"/>
      <c r="E147" s="24"/>
      <c r="F147" s="24"/>
      <c r="G147" s="25"/>
    </row>
    <row r="148" ht="18.75" customHeight="1" spans="1:7">
      <c r="A148" s="26" t="s">
        <v>61</v>
      </c>
      <c r="B148" s="28"/>
      <c r="C148" s="28"/>
      <c r="D148" s="23"/>
      <c r="E148" s="24"/>
      <c r="F148" s="24"/>
      <c r="G148" s="25"/>
    </row>
    <row r="149" ht="18.75" customHeight="1" spans="1:7">
      <c r="A149" s="26" t="s">
        <v>144</v>
      </c>
      <c r="B149" s="28">
        <v>8</v>
      </c>
      <c r="C149" s="28"/>
      <c r="D149" s="23"/>
      <c r="E149" s="24">
        <v>2</v>
      </c>
      <c r="F149" s="24"/>
      <c r="G149" s="25">
        <f>SUM((E149-B149)/B149)</f>
        <v>-0.75</v>
      </c>
    </row>
    <row r="150" ht="18.75" customHeight="1" spans="1:7">
      <c r="A150" s="26" t="s">
        <v>145</v>
      </c>
      <c r="B150" s="23">
        <f>SUM(B151:B156)</f>
        <v>78</v>
      </c>
      <c r="C150" s="23">
        <f>SUM(C151:C156)</f>
        <v>45</v>
      </c>
      <c r="D150" s="23">
        <f>SUM(D151:D156)</f>
        <v>54.09</v>
      </c>
      <c r="E150" s="24">
        <f>SUM(E151:E156)</f>
        <v>51</v>
      </c>
      <c r="F150" s="24">
        <f>SUM(E150/D150)*100</f>
        <v>94.2872989462008</v>
      </c>
      <c r="G150" s="25">
        <f>SUM((E150-B150)/B150)</f>
        <v>-0.346153846153846</v>
      </c>
    </row>
    <row r="151" ht="18.75" customHeight="1" spans="1:7">
      <c r="A151" s="26" t="s">
        <v>52</v>
      </c>
      <c r="B151" s="23">
        <v>45</v>
      </c>
      <c r="C151" s="23">
        <v>45</v>
      </c>
      <c r="D151" s="23">
        <v>54.09</v>
      </c>
      <c r="E151" s="24">
        <v>32</v>
      </c>
      <c r="F151" s="24">
        <f>SUM(E151/D151)*100</f>
        <v>59.1606581623221</v>
      </c>
      <c r="G151" s="25">
        <f>SUM((E151-B151)/B151)</f>
        <v>-0.288888888888889</v>
      </c>
    </row>
    <row r="152" ht="18.75" customHeight="1" spans="1:7">
      <c r="A152" s="26" t="s">
        <v>53</v>
      </c>
      <c r="B152" s="23"/>
      <c r="C152" s="23"/>
      <c r="D152" s="23"/>
      <c r="E152" s="24"/>
      <c r="F152" s="24"/>
      <c r="G152" s="25"/>
    </row>
    <row r="153" ht="18.75" customHeight="1" spans="1:7">
      <c r="A153" s="27" t="s">
        <v>54</v>
      </c>
      <c r="B153" s="23"/>
      <c r="C153" s="23"/>
      <c r="D153" s="23"/>
      <c r="E153" s="24"/>
      <c r="F153" s="24"/>
      <c r="G153" s="25"/>
    </row>
    <row r="154" ht="18.75" customHeight="1" spans="1:7">
      <c r="A154" s="27" t="s">
        <v>146</v>
      </c>
      <c r="B154" s="23">
        <v>8</v>
      </c>
      <c r="C154" s="23"/>
      <c r="D154" s="23"/>
      <c r="E154" s="24">
        <v>10</v>
      </c>
      <c r="F154" s="24"/>
      <c r="G154" s="25">
        <f>SUM((E154-B154)/B154)</f>
        <v>0.25</v>
      </c>
    </row>
    <row r="155" ht="18.75" customHeight="1" spans="1:7">
      <c r="A155" s="27" t="s">
        <v>61</v>
      </c>
      <c r="B155" s="23"/>
      <c r="C155" s="23"/>
      <c r="D155" s="23"/>
      <c r="E155" s="24"/>
      <c r="F155" s="24"/>
      <c r="G155" s="25"/>
    </row>
    <row r="156" ht="18.75" customHeight="1" spans="1:7">
      <c r="A156" s="22" t="s">
        <v>147</v>
      </c>
      <c r="B156" s="23">
        <v>25</v>
      </c>
      <c r="C156" s="23"/>
      <c r="D156" s="23"/>
      <c r="E156" s="24">
        <v>9</v>
      </c>
      <c r="F156" s="24"/>
      <c r="G156" s="25">
        <f>SUM((E156-B156)/B156)</f>
        <v>-0.64</v>
      </c>
    </row>
    <row r="157" ht="18.75" customHeight="1" spans="1:7">
      <c r="A157" s="26" t="s">
        <v>148</v>
      </c>
      <c r="B157" s="23">
        <f>SUM(B158:B164)</f>
        <v>66</v>
      </c>
      <c r="C157" s="23">
        <f>SUM(C158:C164)</f>
        <v>0</v>
      </c>
      <c r="D157" s="23">
        <f>SUM(D158:D164)</f>
        <v>0</v>
      </c>
      <c r="E157" s="24">
        <f>SUM(E158:E164)</f>
        <v>26</v>
      </c>
      <c r="F157" s="24"/>
      <c r="G157" s="25">
        <f>SUM((E157-B157)/B157)</f>
        <v>-0.606060606060606</v>
      </c>
    </row>
    <row r="158" ht="18.75" customHeight="1" spans="1:7">
      <c r="A158" s="26" t="s">
        <v>52</v>
      </c>
      <c r="B158" s="23">
        <v>33</v>
      </c>
      <c r="C158" s="23"/>
      <c r="D158" s="23"/>
      <c r="E158" s="24">
        <v>1</v>
      </c>
      <c r="F158" s="24"/>
      <c r="G158" s="25">
        <f>SUM((E158-B158)/B158)</f>
        <v>-0.96969696969697</v>
      </c>
    </row>
    <row r="159" ht="18.75" customHeight="1" spans="1:7">
      <c r="A159" s="27" t="s">
        <v>53</v>
      </c>
      <c r="B159" s="23"/>
      <c r="C159" s="23"/>
      <c r="D159" s="23"/>
      <c r="E159" s="24"/>
      <c r="F159" s="24"/>
      <c r="G159" s="25"/>
    </row>
    <row r="160" ht="18.75" customHeight="1" spans="1:7">
      <c r="A160" s="27" t="s">
        <v>54</v>
      </c>
      <c r="B160" s="23"/>
      <c r="C160" s="23"/>
      <c r="D160" s="23"/>
      <c r="E160" s="24"/>
      <c r="F160" s="24"/>
      <c r="G160" s="25"/>
    </row>
    <row r="161" ht="18.75" customHeight="1" spans="1:7">
      <c r="A161" s="27" t="s">
        <v>149</v>
      </c>
      <c r="B161" s="23"/>
      <c r="C161" s="23"/>
      <c r="D161" s="23"/>
      <c r="E161" s="24"/>
      <c r="F161" s="24"/>
      <c r="G161" s="25"/>
    </row>
    <row r="162" ht="18.75" customHeight="1" spans="1:7">
      <c r="A162" s="22" t="s">
        <v>150</v>
      </c>
      <c r="B162" s="23">
        <v>2</v>
      </c>
      <c r="C162" s="23"/>
      <c r="D162" s="23"/>
      <c r="E162" s="24">
        <v>25</v>
      </c>
      <c r="F162" s="24"/>
      <c r="G162" s="25">
        <f>SUM((E162-B162)/B162)</f>
        <v>11.5</v>
      </c>
    </row>
    <row r="163" ht="18.75" customHeight="1" spans="1:7">
      <c r="A163" s="26" t="s">
        <v>61</v>
      </c>
      <c r="B163" s="23">
        <v>26</v>
      </c>
      <c r="C163" s="23"/>
      <c r="D163" s="23"/>
      <c r="E163" s="24"/>
      <c r="F163" s="24"/>
      <c r="G163" s="25">
        <f>SUM((E163-B163)/B163)</f>
        <v>-1</v>
      </c>
    </row>
    <row r="164" ht="18.75" customHeight="1" spans="1:7">
      <c r="A164" s="26" t="s">
        <v>151</v>
      </c>
      <c r="B164" s="23">
        <v>5</v>
      </c>
      <c r="C164" s="23"/>
      <c r="D164" s="23"/>
      <c r="E164" s="24"/>
      <c r="F164" s="24"/>
      <c r="G164" s="25">
        <f>SUM((E164-B164)/B164)</f>
        <v>-1</v>
      </c>
    </row>
    <row r="165" ht="18.75" customHeight="1" spans="1:7">
      <c r="A165" s="27" t="s">
        <v>152</v>
      </c>
      <c r="B165" s="23">
        <f>SUM(B166:B170)</f>
        <v>104</v>
      </c>
      <c r="C165" s="23">
        <f>SUM(C166:C170)</f>
        <v>89</v>
      </c>
      <c r="D165" s="23">
        <f>SUM(D166:D170)</f>
        <v>90.31</v>
      </c>
      <c r="E165" s="24">
        <f>SUM(E166:E170)</f>
        <v>187</v>
      </c>
      <c r="F165" s="24">
        <f>SUM(E165/D165)*100</f>
        <v>207.064555420219</v>
      </c>
      <c r="G165" s="25">
        <f>SUM((E165-B165)/B165)</f>
        <v>0.798076923076923</v>
      </c>
    </row>
    <row r="166" ht="18.75" customHeight="1" spans="1:7">
      <c r="A166" s="27" t="s">
        <v>52</v>
      </c>
      <c r="B166" s="23">
        <v>75</v>
      </c>
      <c r="C166" s="23"/>
      <c r="D166" s="23"/>
      <c r="E166" s="24">
        <v>77</v>
      </c>
      <c r="F166" s="24"/>
      <c r="G166" s="25">
        <f>SUM((E166-B166)/B166)</f>
        <v>0.0266666666666667</v>
      </c>
    </row>
    <row r="167" ht="18.75" customHeight="1" spans="1:7">
      <c r="A167" s="27" t="s">
        <v>53</v>
      </c>
      <c r="B167" s="23"/>
      <c r="C167" s="23"/>
      <c r="D167" s="23"/>
      <c r="E167" s="24"/>
      <c r="F167" s="24"/>
      <c r="G167" s="25"/>
    </row>
    <row r="168" ht="18.75" customHeight="1" spans="1:7">
      <c r="A168" s="26" t="s">
        <v>54</v>
      </c>
      <c r="B168" s="23"/>
      <c r="C168" s="23"/>
      <c r="D168" s="23"/>
      <c r="E168" s="24"/>
      <c r="F168" s="24"/>
      <c r="G168" s="25"/>
    </row>
    <row r="169" ht="18.75" customHeight="1" spans="1:7">
      <c r="A169" s="26" t="s">
        <v>153</v>
      </c>
      <c r="B169" s="23">
        <v>29</v>
      </c>
      <c r="C169" s="23">
        <v>89</v>
      </c>
      <c r="D169" s="23">
        <v>90.31</v>
      </c>
      <c r="E169" s="24">
        <v>110</v>
      </c>
      <c r="F169" s="24">
        <f>SUM(E169/D169)*100</f>
        <v>121.802679658952</v>
      </c>
      <c r="G169" s="25">
        <f>SUM((E169-B169)/B169)</f>
        <v>2.79310344827586</v>
      </c>
    </row>
    <row r="170" ht="18.75" customHeight="1" spans="1:7">
      <c r="A170" s="26" t="s">
        <v>154</v>
      </c>
      <c r="B170" s="23"/>
      <c r="C170" s="23"/>
      <c r="D170" s="23"/>
      <c r="E170" s="24"/>
      <c r="F170" s="24"/>
      <c r="G170" s="25"/>
    </row>
    <row r="171" ht="18.75" customHeight="1" spans="1:7">
      <c r="A171" s="27" t="s">
        <v>155</v>
      </c>
      <c r="B171" s="23">
        <f>SUM(B172:B177)</f>
        <v>129</v>
      </c>
      <c r="C171" s="23">
        <f>SUM(C172:C177)</f>
        <v>96</v>
      </c>
      <c r="D171" s="23">
        <f>SUM(D172:D177)</f>
        <v>75.97</v>
      </c>
      <c r="E171" s="24">
        <f>SUM(E172:E177)</f>
        <v>56</v>
      </c>
      <c r="F171" s="24">
        <f>SUM(E171/D171)*100</f>
        <v>73.7133078846913</v>
      </c>
      <c r="G171" s="25">
        <f>SUM((E171-B171)/B171)</f>
        <v>-0.565891472868217</v>
      </c>
    </row>
    <row r="172" ht="18.75" customHeight="1" spans="1:7">
      <c r="A172" s="27" t="s">
        <v>52</v>
      </c>
      <c r="B172" s="23">
        <v>107</v>
      </c>
      <c r="C172" s="23">
        <v>96</v>
      </c>
      <c r="D172" s="23">
        <v>75.97</v>
      </c>
      <c r="E172" s="24">
        <v>42</v>
      </c>
      <c r="F172" s="24">
        <f>SUM(E172/D172)*100</f>
        <v>55.2849809135185</v>
      </c>
      <c r="G172" s="25">
        <f>SUM((E172-B172)/B172)</f>
        <v>-0.607476635514019</v>
      </c>
    </row>
    <row r="173" ht="18.75" customHeight="1" spans="1:7">
      <c r="A173" s="27" t="s">
        <v>53</v>
      </c>
      <c r="B173" s="23"/>
      <c r="C173" s="23"/>
      <c r="D173" s="23"/>
      <c r="E173" s="24"/>
      <c r="F173" s="24"/>
      <c r="G173" s="25"/>
    </row>
    <row r="174" ht="18.75" customHeight="1" spans="1:7">
      <c r="A174" s="22" t="s">
        <v>54</v>
      </c>
      <c r="B174" s="23"/>
      <c r="C174" s="23"/>
      <c r="D174" s="23"/>
      <c r="E174" s="24"/>
      <c r="F174" s="24"/>
      <c r="G174" s="25"/>
    </row>
    <row r="175" ht="18.75" customHeight="1" spans="1:7">
      <c r="A175" s="26" t="s">
        <v>67</v>
      </c>
      <c r="B175" s="23"/>
      <c r="C175" s="23"/>
      <c r="D175" s="29"/>
      <c r="E175" s="30"/>
      <c r="F175" s="24"/>
      <c r="G175" s="25"/>
    </row>
    <row r="176" ht="18.75" customHeight="1" spans="1:7">
      <c r="A176" s="26" t="s">
        <v>61</v>
      </c>
      <c r="B176" s="23"/>
      <c r="C176" s="23"/>
      <c r="D176" s="23"/>
      <c r="E176" s="24">
        <v>6</v>
      </c>
      <c r="F176" s="24"/>
      <c r="G176" s="25" t="s">
        <v>62</v>
      </c>
    </row>
    <row r="177" ht="18.75" customHeight="1" spans="1:7">
      <c r="A177" s="31" t="s">
        <v>156</v>
      </c>
      <c r="B177" s="23">
        <v>22</v>
      </c>
      <c r="C177" s="23"/>
      <c r="D177" s="23"/>
      <c r="E177" s="24">
        <v>8</v>
      </c>
      <c r="F177" s="24"/>
      <c r="G177" s="25">
        <f>SUM((E177-B177)/B177)</f>
        <v>-0.636363636363636</v>
      </c>
    </row>
    <row r="178" ht="18.75" customHeight="1" spans="1:7">
      <c r="A178" s="27" t="s">
        <v>157</v>
      </c>
      <c r="B178" s="23">
        <f>SUM(B179:B184)</f>
        <v>318</v>
      </c>
      <c r="C178" s="23">
        <f>SUM(C179:C184)</f>
        <v>303</v>
      </c>
      <c r="D178" s="23">
        <f>SUM(D179:D184)</f>
        <v>448.43</v>
      </c>
      <c r="E178" s="24">
        <f>SUM(E179:E184)</f>
        <v>318</v>
      </c>
      <c r="F178" s="24">
        <f>SUM(E178/D178)*100</f>
        <v>70.9140780054858</v>
      </c>
      <c r="G178" s="25">
        <f>SUM((E178-B178)/B178)</f>
        <v>0</v>
      </c>
    </row>
    <row r="179" ht="18.75" customHeight="1" spans="1:7">
      <c r="A179" s="27" t="s">
        <v>52</v>
      </c>
      <c r="B179" s="23">
        <v>271</v>
      </c>
      <c r="C179" s="23">
        <v>202</v>
      </c>
      <c r="D179" s="23">
        <v>202</v>
      </c>
      <c r="E179" s="24">
        <v>245</v>
      </c>
      <c r="F179" s="24">
        <f>SUM(E179/D179)*100</f>
        <v>121.287128712871</v>
      </c>
      <c r="G179" s="25">
        <f>SUM((E179-B179)/B179)</f>
        <v>-0.0959409594095941</v>
      </c>
    </row>
    <row r="180" ht="18.75" customHeight="1" spans="1:7">
      <c r="A180" s="27" t="s">
        <v>53</v>
      </c>
      <c r="B180" s="29"/>
      <c r="C180" s="29"/>
      <c r="D180" s="23"/>
      <c r="E180" s="24"/>
      <c r="F180" s="24"/>
      <c r="G180" s="25"/>
    </row>
    <row r="181" ht="18.75" customHeight="1" spans="1:7">
      <c r="A181" s="26" t="s">
        <v>54</v>
      </c>
      <c r="B181" s="29"/>
      <c r="C181" s="29"/>
      <c r="D181" s="23"/>
      <c r="E181" s="24"/>
      <c r="F181" s="24"/>
      <c r="G181" s="25"/>
    </row>
    <row r="182" ht="18.75" customHeight="1" spans="1:7">
      <c r="A182" s="26" t="s">
        <v>158</v>
      </c>
      <c r="B182" s="23"/>
      <c r="C182" s="23"/>
      <c r="D182" s="23"/>
      <c r="E182" s="24"/>
      <c r="F182" s="24"/>
      <c r="G182" s="25"/>
    </row>
    <row r="183" ht="18.75" customHeight="1" spans="1:7">
      <c r="A183" s="27" t="s">
        <v>61</v>
      </c>
      <c r="B183" s="23"/>
      <c r="C183" s="23"/>
      <c r="D183" s="23"/>
      <c r="E183" s="24"/>
      <c r="F183" s="24"/>
      <c r="G183" s="25"/>
    </row>
    <row r="184" ht="18.75" customHeight="1" spans="1:7">
      <c r="A184" s="27" t="s">
        <v>159</v>
      </c>
      <c r="B184" s="32">
        <v>47</v>
      </c>
      <c r="C184" s="32">
        <v>101</v>
      </c>
      <c r="D184" s="23">
        <v>246.43</v>
      </c>
      <c r="E184" s="24">
        <v>73</v>
      </c>
      <c r="F184" s="24">
        <f>SUM(E184/D184)*100</f>
        <v>29.6230166781642</v>
      </c>
      <c r="G184" s="25">
        <f>SUM((E184-B184)/B184)</f>
        <v>0.553191489361702</v>
      </c>
    </row>
    <row r="185" ht="18.75" customHeight="1" spans="1:7">
      <c r="A185" s="27" t="s">
        <v>160</v>
      </c>
      <c r="B185" s="23">
        <f>SUM(B186:B191)</f>
        <v>998</v>
      </c>
      <c r="C185" s="23">
        <f>SUM(C186:C191)</f>
        <v>971</v>
      </c>
      <c r="D185" s="23">
        <f>SUM(D186:D191)</f>
        <v>1024.52</v>
      </c>
      <c r="E185" s="24">
        <f>SUM(E186:E191)</f>
        <v>1461</v>
      </c>
      <c r="F185" s="24">
        <f>SUM(E185/D185)*100</f>
        <v>142.603365478468</v>
      </c>
      <c r="G185" s="25">
        <f>SUM((E185-B185)/B185)</f>
        <v>0.463927855711423</v>
      </c>
    </row>
    <row r="186" ht="18.75" customHeight="1" spans="1:7">
      <c r="A186" s="27" t="s">
        <v>52</v>
      </c>
      <c r="B186" s="32">
        <v>636</v>
      </c>
      <c r="C186" s="32">
        <v>766</v>
      </c>
      <c r="D186" s="23">
        <v>766</v>
      </c>
      <c r="E186" s="24">
        <v>618</v>
      </c>
      <c r="F186" s="24">
        <f>SUM(E186/D186)*100</f>
        <v>80.6788511749347</v>
      </c>
      <c r="G186" s="25">
        <f>SUM((E186-B186)/B186)</f>
        <v>-0.0283018867924528</v>
      </c>
    </row>
    <row r="187" ht="18.75" customHeight="1" spans="1:7">
      <c r="A187" s="26" t="s">
        <v>53</v>
      </c>
      <c r="B187" s="32"/>
      <c r="C187" s="32"/>
      <c r="D187" s="23"/>
      <c r="E187" s="24"/>
      <c r="F187" s="24"/>
      <c r="G187" s="25"/>
    </row>
    <row r="188" ht="18.75" customHeight="1" spans="1:7">
      <c r="A188" s="26" t="s">
        <v>54</v>
      </c>
      <c r="B188" s="32"/>
      <c r="C188" s="32"/>
      <c r="D188" s="23"/>
      <c r="E188" s="24">
        <v>7</v>
      </c>
      <c r="F188" s="24"/>
      <c r="G188" s="25" t="s">
        <v>62</v>
      </c>
    </row>
    <row r="189" ht="18.75" customHeight="1" spans="1:7">
      <c r="A189" s="26" t="s">
        <v>161</v>
      </c>
      <c r="B189" s="32"/>
      <c r="C189" s="32"/>
      <c r="D189" s="23"/>
      <c r="E189" s="24">
        <v>47</v>
      </c>
      <c r="F189" s="24"/>
      <c r="G189" s="25" t="s">
        <v>62</v>
      </c>
    </row>
    <row r="190" ht="18.75" customHeight="1" spans="1:7">
      <c r="A190" s="27" t="s">
        <v>61</v>
      </c>
      <c r="B190" s="32"/>
      <c r="C190" s="32"/>
      <c r="D190" s="23"/>
      <c r="E190" s="24"/>
      <c r="F190" s="24"/>
      <c r="G190" s="25"/>
    </row>
    <row r="191" ht="18.75" customHeight="1" spans="1:7">
      <c r="A191" s="27" t="s">
        <v>162</v>
      </c>
      <c r="B191" s="32">
        <v>362</v>
      </c>
      <c r="C191" s="32">
        <v>205</v>
      </c>
      <c r="D191" s="23">
        <v>258.52</v>
      </c>
      <c r="E191" s="24">
        <v>789</v>
      </c>
      <c r="F191" s="24">
        <f>SUM(E191/D191)*100</f>
        <v>305.198824075507</v>
      </c>
      <c r="G191" s="25">
        <f>SUM((E191-B191)/B191)</f>
        <v>1.17955801104972</v>
      </c>
    </row>
    <row r="192" ht="18.75" customHeight="1" spans="1:7">
      <c r="A192" s="27" t="s">
        <v>163</v>
      </c>
      <c r="B192" s="23">
        <f>SUM(B193:B198)</f>
        <v>450</v>
      </c>
      <c r="C192" s="23">
        <f>SUM(C193:C198)</f>
        <v>446</v>
      </c>
      <c r="D192" s="23">
        <f>SUM(D193:D198)</f>
        <v>500.55</v>
      </c>
      <c r="E192" s="24">
        <f>SUM(E193:E198)</f>
        <v>675</v>
      </c>
      <c r="F192" s="24">
        <f>SUM(E192/D192)*100</f>
        <v>134.851663170512</v>
      </c>
      <c r="G192" s="25">
        <f>SUM((E192-B192)/B192)</f>
        <v>0.5</v>
      </c>
    </row>
    <row r="193" ht="18.75" customHeight="1" spans="1:7">
      <c r="A193" s="26" t="s">
        <v>52</v>
      </c>
      <c r="B193" s="32">
        <v>134</v>
      </c>
      <c r="C193" s="32">
        <v>105</v>
      </c>
      <c r="D193" s="23">
        <v>320.93</v>
      </c>
      <c r="E193" s="24">
        <v>207</v>
      </c>
      <c r="F193" s="24">
        <f>SUM(E193/D193)*100</f>
        <v>64.5000467391643</v>
      </c>
      <c r="G193" s="25">
        <f>SUM((E193-B193)/B193)</f>
        <v>0.544776119402985</v>
      </c>
    </row>
    <row r="194" ht="18.75" customHeight="1" spans="1:7">
      <c r="A194" s="26" t="s">
        <v>53</v>
      </c>
      <c r="B194" s="32"/>
      <c r="C194" s="32"/>
      <c r="D194" s="23"/>
      <c r="E194" s="24"/>
      <c r="F194" s="24"/>
      <c r="G194" s="25"/>
    </row>
    <row r="195" ht="18.75" customHeight="1" spans="1:7">
      <c r="A195" s="26" t="s">
        <v>54</v>
      </c>
      <c r="B195" s="32"/>
      <c r="C195" s="32"/>
      <c r="D195" s="23"/>
      <c r="E195" s="24"/>
      <c r="F195" s="24"/>
      <c r="G195" s="25"/>
    </row>
    <row r="196" ht="18.75" customHeight="1" spans="1:7">
      <c r="A196" s="26" t="s">
        <v>164</v>
      </c>
      <c r="B196" s="32"/>
      <c r="C196" s="32"/>
      <c r="D196" s="23"/>
      <c r="E196" s="24"/>
      <c r="F196" s="24"/>
      <c r="G196" s="25"/>
    </row>
    <row r="197" ht="18.75" customHeight="1" spans="1:7">
      <c r="A197" s="26" t="s">
        <v>61</v>
      </c>
      <c r="B197" s="32"/>
      <c r="C197" s="32">
        <v>341</v>
      </c>
      <c r="D197" s="23"/>
      <c r="E197" s="24">
        <v>40</v>
      </c>
      <c r="F197" s="24"/>
      <c r="G197" s="25" t="s">
        <v>62</v>
      </c>
    </row>
    <row r="198" ht="18.75" customHeight="1" spans="1:7">
      <c r="A198" s="27" t="s">
        <v>165</v>
      </c>
      <c r="B198" s="28">
        <v>316</v>
      </c>
      <c r="C198" s="28"/>
      <c r="D198" s="23">
        <v>179.62</v>
      </c>
      <c r="E198" s="24">
        <v>428</v>
      </c>
      <c r="F198" s="24">
        <f>SUM(E198/D198)*100</f>
        <v>238.280815054003</v>
      </c>
      <c r="G198" s="25">
        <f>SUM((E198-B198)/B198)</f>
        <v>0.354430379746835</v>
      </c>
    </row>
    <row r="199" ht="18.75" customHeight="1" spans="1:7">
      <c r="A199" s="27" t="s">
        <v>166</v>
      </c>
      <c r="B199" s="23">
        <f>SUM(B200:B204)</f>
        <v>479</v>
      </c>
      <c r="C199" s="23">
        <f>SUM(C200:C204)</f>
        <v>482</v>
      </c>
      <c r="D199" s="23">
        <f>SUM(D200:D204)</f>
        <v>485.27</v>
      </c>
      <c r="E199" s="24">
        <f>SUM(E200:E204)</f>
        <v>411</v>
      </c>
      <c r="F199" s="24">
        <f>SUM(E199/D199)*100</f>
        <v>84.6951181816308</v>
      </c>
      <c r="G199" s="25">
        <f>SUM((E199-B199)/B199)</f>
        <v>-0.1419624217119</v>
      </c>
    </row>
    <row r="200" ht="18.75" customHeight="1" spans="1:7">
      <c r="A200" s="22" t="s">
        <v>52</v>
      </c>
      <c r="B200" s="23">
        <v>205</v>
      </c>
      <c r="C200" s="23">
        <v>220</v>
      </c>
      <c r="D200" s="23">
        <v>352.75</v>
      </c>
      <c r="E200" s="24">
        <v>195</v>
      </c>
      <c r="F200" s="24">
        <f>SUM(E200/D200)*100</f>
        <v>55.2799433026223</v>
      </c>
      <c r="G200" s="25">
        <f>SUM((E200-B200)/B200)</f>
        <v>-0.0487804878048781</v>
      </c>
    </row>
    <row r="201" ht="18.75" customHeight="1" spans="1:7">
      <c r="A201" s="26" t="s">
        <v>53</v>
      </c>
      <c r="B201" s="23"/>
      <c r="C201" s="23"/>
      <c r="D201" s="23"/>
      <c r="E201" s="24"/>
      <c r="F201" s="24"/>
      <c r="G201" s="25"/>
    </row>
    <row r="202" ht="18.75" customHeight="1" spans="1:7">
      <c r="A202" s="26" t="s">
        <v>54</v>
      </c>
      <c r="B202" s="23"/>
      <c r="C202" s="23"/>
      <c r="D202" s="23"/>
      <c r="E202" s="24"/>
      <c r="F202" s="24"/>
      <c r="G202" s="25"/>
    </row>
    <row r="203" ht="18.75" customHeight="1" spans="1:7">
      <c r="A203" s="26" t="s">
        <v>61</v>
      </c>
      <c r="B203" s="23"/>
      <c r="C203" s="23"/>
      <c r="D203" s="23"/>
      <c r="E203" s="24">
        <v>5</v>
      </c>
      <c r="F203" s="24"/>
      <c r="G203" s="25" t="s">
        <v>62</v>
      </c>
    </row>
    <row r="204" ht="18.75" customHeight="1" spans="1:7">
      <c r="A204" s="27" t="s">
        <v>167</v>
      </c>
      <c r="B204" s="23">
        <v>274</v>
      </c>
      <c r="C204" s="23">
        <v>262</v>
      </c>
      <c r="D204" s="23">
        <v>132.52</v>
      </c>
      <c r="E204" s="24">
        <v>211</v>
      </c>
      <c r="F204" s="24">
        <f>SUM(E204/D204)*100</f>
        <v>159.221249622698</v>
      </c>
      <c r="G204" s="25">
        <f>SUM((E204-B204)/B204)</f>
        <v>-0.22992700729927</v>
      </c>
    </row>
    <row r="205" ht="18.75" customHeight="1" spans="1:7">
      <c r="A205" s="27" t="s">
        <v>168</v>
      </c>
      <c r="B205" s="23">
        <f>SUM(B206:B212)</f>
        <v>50</v>
      </c>
      <c r="C205" s="23">
        <f>SUM(C206:C212)</f>
        <v>108</v>
      </c>
      <c r="D205" s="23">
        <f>SUM(D206:D212)</f>
        <v>111.54</v>
      </c>
      <c r="E205" s="24">
        <f>SUM(E206:E212)</f>
        <v>135</v>
      </c>
      <c r="F205" s="24">
        <f>SUM(E205/D205)*100</f>
        <v>121.032813340506</v>
      </c>
      <c r="G205" s="25">
        <f>SUM((E205-B205)/B205)</f>
        <v>1.7</v>
      </c>
    </row>
    <row r="206" ht="18.75" customHeight="1" spans="1:7">
      <c r="A206" s="27" t="s">
        <v>52</v>
      </c>
      <c r="B206" s="23">
        <v>24</v>
      </c>
      <c r="C206" s="23">
        <v>58</v>
      </c>
      <c r="D206" s="23">
        <v>110.54</v>
      </c>
      <c r="E206" s="24">
        <v>81</v>
      </c>
      <c r="F206" s="24">
        <f>SUM(E206/D206)*100</f>
        <v>73.2766419395694</v>
      </c>
      <c r="G206" s="25">
        <f>SUM((E206-B206)/B206)</f>
        <v>2.375</v>
      </c>
    </row>
    <row r="207" ht="18.75" customHeight="1" spans="1:7">
      <c r="A207" s="26" t="s">
        <v>53</v>
      </c>
      <c r="B207" s="23"/>
      <c r="C207" s="23"/>
      <c r="D207" s="23"/>
      <c r="E207" s="24"/>
      <c r="F207" s="24"/>
      <c r="G207" s="25"/>
    </row>
    <row r="208" ht="18.75" customHeight="1" spans="1:7">
      <c r="A208" s="26" t="s">
        <v>54</v>
      </c>
      <c r="B208" s="23"/>
      <c r="C208" s="23"/>
      <c r="D208" s="23"/>
      <c r="E208" s="24">
        <v>12</v>
      </c>
      <c r="F208" s="24"/>
      <c r="G208" s="25" t="s">
        <v>62</v>
      </c>
    </row>
    <row r="209" ht="18.75" customHeight="1" spans="1:7">
      <c r="A209" s="26" t="s">
        <v>169</v>
      </c>
      <c r="B209" s="23"/>
      <c r="C209" s="23"/>
      <c r="D209" s="23"/>
      <c r="E209" s="24">
        <v>7</v>
      </c>
      <c r="F209" s="24"/>
      <c r="G209" s="25" t="s">
        <v>62</v>
      </c>
    </row>
    <row r="210" ht="18.75" customHeight="1" spans="1:7">
      <c r="A210" s="26" t="s">
        <v>170</v>
      </c>
      <c r="B210" s="28"/>
      <c r="C210" s="28"/>
      <c r="D210" s="23">
        <v>1</v>
      </c>
      <c r="E210" s="24">
        <v>13</v>
      </c>
      <c r="F210" s="24">
        <f>SUM(E210/D210)*100</f>
        <v>1300</v>
      </c>
      <c r="G210" s="25" t="s">
        <v>62</v>
      </c>
    </row>
    <row r="211" ht="18.75" customHeight="1" spans="1:7">
      <c r="A211" s="26" t="s">
        <v>61</v>
      </c>
      <c r="B211" s="28"/>
      <c r="C211" s="28"/>
      <c r="D211" s="29"/>
      <c r="E211" s="30"/>
      <c r="F211" s="24"/>
      <c r="G211" s="25"/>
    </row>
    <row r="212" ht="18.75" customHeight="1" spans="1:7">
      <c r="A212" s="27" t="s">
        <v>171</v>
      </c>
      <c r="B212" s="23">
        <v>26</v>
      </c>
      <c r="C212" s="23">
        <v>50</v>
      </c>
      <c r="D212" s="29"/>
      <c r="E212" s="30">
        <v>22</v>
      </c>
      <c r="F212" s="24"/>
      <c r="G212" s="25">
        <f>SUM((E212-B212)/B212)</f>
        <v>-0.153846153846154</v>
      </c>
    </row>
    <row r="213" ht="18.75" customHeight="1" spans="1:7">
      <c r="A213" s="27" t="s">
        <v>172</v>
      </c>
      <c r="B213" s="23">
        <f>SUM(B214:B218)</f>
        <v>0</v>
      </c>
      <c r="C213" s="23">
        <f>SUM(C214:C218)</f>
        <v>0</v>
      </c>
      <c r="D213" s="23">
        <f>SUM(D214:D218)</f>
        <v>0</v>
      </c>
      <c r="E213" s="24">
        <f>SUM(E214:E218)</f>
        <v>0</v>
      </c>
      <c r="F213" s="24"/>
      <c r="G213" s="25"/>
    </row>
    <row r="214" ht="18.75" customHeight="1" spans="1:7">
      <c r="A214" s="27" t="s">
        <v>52</v>
      </c>
      <c r="B214" s="23"/>
      <c r="C214" s="23"/>
      <c r="D214" s="23"/>
      <c r="E214" s="24"/>
      <c r="F214" s="24"/>
      <c r="G214" s="25"/>
    </row>
    <row r="215" ht="18.75" customHeight="1" spans="1:7">
      <c r="A215" s="22" t="s">
        <v>53</v>
      </c>
      <c r="B215" s="23"/>
      <c r="C215" s="23"/>
      <c r="D215" s="23"/>
      <c r="E215" s="24"/>
      <c r="F215" s="24"/>
      <c r="G215" s="25"/>
    </row>
    <row r="216" ht="18.75" customHeight="1" spans="1:7">
      <c r="A216" s="26" t="s">
        <v>54</v>
      </c>
      <c r="B216" s="23"/>
      <c r="C216" s="23"/>
      <c r="D216" s="32"/>
      <c r="E216" s="33"/>
      <c r="F216" s="24"/>
      <c r="G216" s="25"/>
    </row>
    <row r="217" ht="18.75" customHeight="1" spans="1:7">
      <c r="A217" s="26" t="s">
        <v>61</v>
      </c>
      <c r="B217" s="23"/>
      <c r="C217" s="23"/>
      <c r="D217" s="32"/>
      <c r="E217" s="33"/>
      <c r="F217" s="24"/>
      <c r="G217" s="25"/>
    </row>
    <row r="218" ht="18.75" customHeight="1" spans="1:7">
      <c r="A218" s="26" t="s">
        <v>173</v>
      </c>
      <c r="B218" s="23"/>
      <c r="C218" s="23"/>
      <c r="D218" s="32"/>
      <c r="E218" s="33"/>
      <c r="F218" s="24"/>
      <c r="G218" s="25"/>
    </row>
    <row r="219" ht="18.75" customHeight="1" spans="1:7">
      <c r="A219" s="27" t="s">
        <v>174</v>
      </c>
      <c r="B219" s="32">
        <f>SUM(B220:B224)</f>
        <v>0</v>
      </c>
      <c r="C219" s="32">
        <f>SUM(C220:C224)</f>
        <v>0</v>
      </c>
      <c r="D219" s="32">
        <f>SUM(D220:D224)</f>
        <v>0</v>
      </c>
      <c r="E219" s="33">
        <f>SUM(E220:E224)</f>
        <v>0</v>
      </c>
      <c r="F219" s="24"/>
      <c r="G219" s="25"/>
    </row>
    <row r="220" ht="18.75" customHeight="1" spans="1:7">
      <c r="A220" s="27" t="s">
        <v>52</v>
      </c>
      <c r="B220" s="23"/>
      <c r="C220" s="23"/>
      <c r="D220" s="32"/>
      <c r="E220" s="33"/>
      <c r="F220" s="24"/>
      <c r="G220" s="25"/>
    </row>
    <row r="221" ht="18.75" customHeight="1" spans="1:7">
      <c r="A221" s="27" t="s">
        <v>53</v>
      </c>
      <c r="B221" s="23"/>
      <c r="C221" s="23"/>
      <c r="D221" s="32"/>
      <c r="E221" s="33"/>
      <c r="F221" s="24"/>
      <c r="G221" s="25"/>
    </row>
    <row r="222" ht="18.75" customHeight="1" spans="1:7">
      <c r="A222" s="26" t="s">
        <v>54</v>
      </c>
      <c r="B222" s="23"/>
      <c r="C222" s="23"/>
      <c r="D222" s="32"/>
      <c r="E222" s="33"/>
      <c r="F222" s="24"/>
      <c r="G222" s="25"/>
    </row>
    <row r="223" ht="18.75" customHeight="1" spans="1:7">
      <c r="A223" s="26" t="s">
        <v>61</v>
      </c>
      <c r="B223" s="23"/>
      <c r="C223" s="23"/>
      <c r="D223" s="32"/>
      <c r="E223" s="33"/>
      <c r="F223" s="24"/>
      <c r="G223" s="25"/>
    </row>
    <row r="224" ht="18.75" customHeight="1" spans="1:7">
      <c r="A224" s="26" t="s">
        <v>175</v>
      </c>
      <c r="B224" s="23"/>
      <c r="C224" s="23"/>
      <c r="D224" s="32"/>
      <c r="E224" s="33"/>
      <c r="F224" s="24"/>
      <c r="G224" s="25"/>
    </row>
    <row r="225" ht="18.75" customHeight="1" spans="1:7">
      <c r="A225" s="26" t="s">
        <v>176</v>
      </c>
      <c r="B225" s="32">
        <f>SUM(B226:B230)</f>
        <v>0</v>
      </c>
      <c r="C225" s="32">
        <f>SUM(C226:C230)</f>
        <v>0</v>
      </c>
      <c r="D225" s="32">
        <f>SUM(D226:D230)</f>
        <v>0</v>
      </c>
      <c r="E225" s="33">
        <f>SUM(E226:E230)</f>
        <v>0</v>
      </c>
      <c r="F225" s="24"/>
      <c r="G225" s="25"/>
    </row>
    <row r="226" ht="18.75" customHeight="1" spans="1:7">
      <c r="A226" s="26" t="s">
        <v>52</v>
      </c>
      <c r="B226" s="28"/>
      <c r="C226" s="28"/>
      <c r="D226" s="32"/>
      <c r="E226" s="33"/>
      <c r="F226" s="24"/>
      <c r="G226" s="25"/>
    </row>
    <row r="227" ht="18.75" customHeight="1" spans="1:7">
      <c r="A227" s="26" t="s">
        <v>53</v>
      </c>
      <c r="B227" s="28"/>
      <c r="C227" s="28"/>
      <c r="D227" s="32"/>
      <c r="E227" s="33"/>
      <c r="F227" s="24"/>
      <c r="G227" s="25"/>
    </row>
    <row r="228" ht="18.75" customHeight="1" spans="1:7">
      <c r="A228" s="26" t="s">
        <v>54</v>
      </c>
      <c r="B228" s="28"/>
      <c r="C228" s="28"/>
      <c r="D228" s="32"/>
      <c r="E228" s="33"/>
      <c r="F228" s="24"/>
      <c r="G228" s="25"/>
    </row>
    <row r="229" ht="18.75" customHeight="1" spans="1:7">
      <c r="A229" s="26" t="s">
        <v>61</v>
      </c>
      <c r="B229" s="28"/>
      <c r="C229" s="28"/>
      <c r="D229" s="32"/>
      <c r="E229" s="33"/>
      <c r="F229" s="24"/>
      <c r="G229" s="25"/>
    </row>
    <row r="230" ht="18.75" customHeight="1" spans="1:7">
      <c r="A230" s="26" t="s">
        <v>177</v>
      </c>
      <c r="B230" s="28"/>
      <c r="C230" s="28"/>
      <c r="D230" s="32"/>
      <c r="E230" s="33"/>
      <c r="F230" s="24"/>
      <c r="G230" s="25"/>
    </row>
    <row r="231" ht="18.75" customHeight="1" spans="1:7">
      <c r="A231" s="26" t="s">
        <v>178</v>
      </c>
      <c r="B231" s="32">
        <f>SUM(B232:B247)</f>
        <v>1288</v>
      </c>
      <c r="C231" s="32">
        <f>SUM(C232:C247)</f>
        <v>1060</v>
      </c>
      <c r="D231" s="32">
        <f>SUM(D232:D247)</f>
        <v>1168.94</v>
      </c>
      <c r="E231" s="33">
        <f>SUM(E232:E247)</f>
        <v>1384</v>
      </c>
      <c r="F231" s="24">
        <f>SUM(E231/D231)*100</f>
        <v>118.39786473215</v>
      </c>
      <c r="G231" s="25">
        <f>SUM((E231-B231)/B231)</f>
        <v>0.0745341614906832</v>
      </c>
    </row>
    <row r="232" ht="18.75" customHeight="1" spans="1:7">
      <c r="A232" s="26" t="s">
        <v>52</v>
      </c>
      <c r="B232" s="23">
        <v>981</v>
      </c>
      <c r="C232" s="23">
        <v>980</v>
      </c>
      <c r="D232" s="23">
        <v>1080</v>
      </c>
      <c r="E232" s="24">
        <v>901</v>
      </c>
      <c r="F232" s="24">
        <f>SUM(E232/D232)*100</f>
        <v>83.4259259259259</v>
      </c>
      <c r="G232" s="25">
        <f>SUM((E232-B232)/B232)</f>
        <v>-0.0815494393476045</v>
      </c>
    </row>
    <row r="233" ht="18.75" customHeight="1" spans="1:7">
      <c r="A233" s="26" t="s">
        <v>53</v>
      </c>
      <c r="B233" s="23"/>
      <c r="C233" s="23"/>
      <c r="D233" s="23"/>
      <c r="E233" s="24"/>
      <c r="F233" s="24"/>
      <c r="G233" s="25"/>
    </row>
    <row r="234" ht="18.75" customHeight="1" spans="1:7">
      <c r="A234" s="26" t="s">
        <v>54</v>
      </c>
      <c r="B234" s="23"/>
      <c r="C234" s="23"/>
      <c r="D234" s="23"/>
      <c r="E234" s="24">
        <v>18</v>
      </c>
      <c r="F234" s="24"/>
      <c r="G234" s="25"/>
    </row>
    <row r="235" ht="18.75" customHeight="1" spans="1:7">
      <c r="A235" s="26" t="s">
        <v>179</v>
      </c>
      <c r="B235" s="23">
        <v>60</v>
      </c>
      <c r="C235" s="23">
        <v>51</v>
      </c>
      <c r="D235" s="23">
        <v>60</v>
      </c>
      <c r="E235" s="24">
        <v>116</v>
      </c>
      <c r="F235" s="24">
        <f>SUM(E235/D235)*100</f>
        <v>193.333333333333</v>
      </c>
      <c r="G235" s="25">
        <f>SUM((E235-B235)/B235)</f>
        <v>0.933333333333333</v>
      </c>
    </row>
    <row r="236" ht="18.75" customHeight="1" spans="1:7">
      <c r="A236" s="26" t="s">
        <v>180</v>
      </c>
      <c r="B236" s="23"/>
      <c r="C236" s="23"/>
      <c r="D236" s="23"/>
      <c r="E236" s="24">
        <v>61</v>
      </c>
      <c r="F236" s="24"/>
      <c r="G236" s="25"/>
    </row>
    <row r="237" ht="18.75" customHeight="1" spans="1:7">
      <c r="A237" s="26" t="s">
        <v>181</v>
      </c>
      <c r="B237" s="23"/>
      <c r="C237" s="23"/>
      <c r="D237" s="23"/>
      <c r="E237" s="24">
        <v>12</v>
      </c>
      <c r="F237" s="24"/>
      <c r="G237" s="25"/>
    </row>
    <row r="238" ht="18.75" customHeight="1" spans="1:7">
      <c r="A238" s="26" t="s">
        <v>182</v>
      </c>
      <c r="B238" s="23"/>
      <c r="C238" s="23"/>
      <c r="D238" s="23"/>
      <c r="E238" s="24"/>
      <c r="F238" s="24"/>
      <c r="G238" s="25"/>
    </row>
    <row r="239" ht="18.75" customHeight="1" spans="1:7">
      <c r="A239" s="26" t="s">
        <v>95</v>
      </c>
      <c r="B239" s="23"/>
      <c r="C239" s="23"/>
      <c r="D239" s="23"/>
      <c r="E239" s="24">
        <v>50</v>
      </c>
      <c r="F239" s="24"/>
      <c r="G239" s="25" t="s">
        <v>62</v>
      </c>
    </row>
    <row r="240" ht="18.75" customHeight="1" spans="1:7">
      <c r="A240" s="26" t="s">
        <v>183</v>
      </c>
      <c r="B240" s="23">
        <v>10</v>
      </c>
      <c r="C240" s="23">
        <v>29</v>
      </c>
      <c r="D240" s="23">
        <v>28.94</v>
      </c>
      <c r="E240" s="24"/>
      <c r="F240" s="24">
        <f>SUM(E240/D240)*100</f>
        <v>0</v>
      </c>
      <c r="G240" s="25">
        <f>SUM((E240-B240)/B240)</f>
        <v>-1</v>
      </c>
    </row>
    <row r="241" ht="18.75" customHeight="1" spans="1:7">
      <c r="A241" s="26" t="s">
        <v>184</v>
      </c>
      <c r="B241" s="23">
        <v>0</v>
      </c>
      <c r="C241" s="23">
        <v>0</v>
      </c>
      <c r="D241" s="23"/>
      <c r="E241" s="24"/>
      <c r="F241" s="24"/>
      <c r="G241" s="25"/>
    </row>
    <row r="242" ht="18.75" customHeight="1" spans="1:7">
      <c r="A242" s="26" t="s">
        <v>185</v>
      </c>
      <c r="B242" s="23"/>
      <c r="C242" s="23"/>
      <c r="D242" s="23"/>
      <c r="E242" s="24">
        <v>18</v>
      </c>
      <c r="F242" s="24"/>
      <c r="G242" s="25" t="s">
        <v>62</v>
      </c>
    </row>
    <row r="243" ht="18.75" customHeight="1" spans="1:7">
      <c r="A243" s="26" t="s">
        <v>186</v>
      </c>
      <c r="B243" s="28"/>
      <c r="C243" s="28"/>
      <c r="D243" s="23"/>
      <c r="E243" s="24">
        <v>2</v>
      </c>
      <c r="F243" s="24"/>
      <c r="G243" s="25" t="s">
        <v>62</v>
      </c>
    </row>
    <row r="244" ht="18.75" customHeight="1" spans="1:7">
      <c r="A244" s="26" t="s">
        <v>187</v>
      </c>
      <c r="B244" s="28"/>
      <c r="C244" s="28"/>
      <c r="D244" s="23"/>
      <c r="E244" s="24"/>
      <c r="F244" s="24"/>
      <c r="G244" s="25"/>
    </row>
    <row r="245" ht="18.75" customHeight="1" spans="1:7">
      <c r="A245" s="26" t="s">
        <v>188</v>
      </c>
      <c r="B245" s="28"/>
      <c r="C245" s="28"/>
      <c r="D245" s="23"/>
      <c r="E245" s="24"/>
      <c r="F245" s="24"/>
      <c r="G245" s="25"/>
    </row>
    <row r="246" ht="18.75" customHeight="1" spans="1:7">
      <c r="A246" s="26" t="s">
        <v>61</v>
      </c>
      <c r="B246" s="28"/>
      <c r="C246" s="28"/>
      <c r="D246" s="23"/>
      <c r="E246" s="24"/>
      <c r="F246" s="24"/>
      <c r="G246" s="25"/>
    </row>
    <row r="247" ht="18.75" customHeight="1" spans="1:7">
      <c r="A247" s="26" t="s">
        <v>189</v>
      </c>
      <c r="B247" s="28">
        <v>237</v>
      </c>
      <c r="C247" s="28"/>
      <c r="D247" s="23"/>
      <c r="E247" s="24">
        <v>206</v>
      </c>
      <c r="F247" s="24"/>
      <c r="G247" s="25">
        <f>SUM((E247-B247)/B247)</f>
        <v>-0.130801687763713</v>
      </c>
    </row>
    <row r="248" ht="18.75" customHeight="1" spans="1:7">
      <c r="A248" s="27" t="s">
        <v>190</v>
      </c>
      <c r="B248" s="23">
        <f>SUM(B249:B250)</f>
        <v>12332</v>
      </c>
      <c r="C248" s="23">
        <f>SUM(C249:C250)</f>
        <v>3855</v>
      </c>
      <c r="D248" s="23">
        <f>SUM(D249:D250)</f>
        <v>3451.34</v>
      </c>
      <c r="E248" s="24">
        <f>SUM(E249:E250)</f>
        <v>18485</v>
      </c>
      <c r="F248" s="24">
        <f>SUM(E248/D248)*100</f>
        <v>535.589075547468</v>
      </c>
      <c r="G248" s="25">
        <f>SUM((E248-B248)/B248)</f>
        <v>0.498945831981836</v>
      </c>
    </row>
    <row r="249" ht="18.75" customHeight="1" spans="1:7">
      <c r="A249" s="27" t="s">
        <v>191</v>
      </c>
      <c r="B249" s="23"/>
      <c r="C249" s="23"/>
      <c r="D249" s="23"/>
      <c r="E249" s="24"/>
      <c r="F249" s="24"/>
      <c r="G249" s="25"/>
    </row>
    <row r="250" ht="18.75" customHeight="1" spans="1:7">
      <c r="A250" s="27" t="s">
        <v>192</v>
      </c>
      <c r="B250" s="23">
        <v>12332</v>
      </c>
      <c r="C250" s="23">
        <v>3855</v>
      </c>
      <c r="D250" s="23">
        <v>3451.34</v>
      </c>
      <c r="E250" s="24">
        <v>18485</v>
      </c>
      <c r="F250" s="24">
        <f>SUM(E250/D250)*100</f>
        <v>535.589075547468</v>
      </c>
      <c r="G250" s="25">
        <f>SUM((E250-B250)/B250)</f>
        <v>0.498945831981836</v>
      </c>
    </row>
    <row r="251" ht="18.75" customHeight="1" spans="1:7">
      <c r="A251" s="22" t="s">
        <v>14</v>
      </c>
      <c r="B251" s="23">
        <f>SUM(B252:B253)</f>
        <v>0</v>
      </c>
      <c r="C251" s="23">
        <f>SUM(C252:C253)</f>
        <v>0</v>
      </c>
      <c r="D251" s="23">
        <f>SUM(D252:D253)</f>
        <v>0</v>
      </c>
      <c r="E251" s="24">
        <f>SUM(E252:E253)</f>
        <v>0</v>
      </c>
      <c r="F251" s="24"/>
      <c r="G251" s="25"/>
    </row>
    <row r="252" ht="18.75" customHeight="1" spans="1:7">
      <c r="A252" s="26" t="s">
        <v>193</v>
      </c>
      <c r="B252" s="23"/>
      <c r="C252" s="23"/>
      <c r="D252" s="23"/>
      <c r="E252" s="24"/>
      <c r="F252" s="24"/>
      <c r="G252" s="25"/>
    </row>
    <row r="253" ht="18.75" customHeight="1" spans="1:7">
      <c r="A253" s="26" t="s">
        <v>194</v>
      </c>
      <c r="B253" s="23"/>
      <c r="C253" s="23"/>
      <c r="D253" s="23"/>
      <c r="E253" s="24"/>
      <c r="F253" s="24"/>
      <c r="G253" s="25"/>
    </row>
    <row r="254" ht="18.75" customHeight="1" spans="1:7">
      <c r="A254" s="22" t="s">
        <v>15</v>
      </c>
      <c r="B254" s="23">
        <f>SUM(B255+B265)</f>
        <v>389</v>
      </c>
      <c r="C254" s="23">
        <f>SUM(C255+C265)</f>
        <v>69</v>
      </c>
      <c r="D254" s="23">
        <f>SUM(D255+D265)</f>
        <v>70</v>
      </c>
      <c r="E254" s="24">
        <f>SUM(E255+E265)</f>
        <v>232</v>
      </c>
      <c r="F254" s="24">
        <f>SUM(E254/D254)*100</f>
        <v>331.428571428571</v>
      </c>
      <c r="G254" s="25">
        <f>SUM((E254-B254)/B254)</f>
        <v>-0.403598971722365</v>
      </c>
    </row>
    <row r="255" ht="18.75" customHeight="1" spans="1:7">
      <c r="A255" s="27" t="s">
        <v>195</v>
      </c>
      <c r="B255" s="23">
        <f>SUM(B256:B264)</f>
        <v>389</v>
      </c>
      <c r="C255" s="23">
        <f>SUM(C256:C264)</f>
        <v>69</v>
      </c>
      <c r="D255" s="23">
        <f>SUM(D256:D264)</f>
        <v>70</v>
      </c>
      <c r="E255" s="24">
        <f>SUM(E256:E264)</f>
        <v>232</v>
      </c>
      <c r="F255" s="24">
        <f>SUM(E255/D255)*100</f>
        <v>331.428571428571</v>
      </c>
      <c r="G255" s="25">
        <f>SUM((E255-B255)/B255)</f>
        <v>-0.403598971722365</v>
      </c>
    </row>
    <row r="256" ht="18.75" customHeight="1" spans="1:7">
      <c r="A256" s="27" t="s">
        <v>196</v>
      </c>
      <c r="B256" s="23">
        <v>12</v>
      </c>
      <c r="C256" s="23"/>
      <c r="D256" s="23">
        <v>70</v>
      </c>
      <c r="E256" s="24">
        <v>12</v>
      </c>
      <c r="F256" s="24">
        <f>SUM(E256/D256)*100</f>
        <v>17.1428571428571</v>
      </c>
      <c r="G256" s="25">
        <f>SUM((E256-B256)/B256)</f>
        <v>0</v>
      </c>
    </row>
    <row r="257" ht="18.75" customHeight="1" spans="1:7">
      <c r="A257" s="26" t="s">
        <v>197</v>
      </c>
      <c r="B257" s="23"/>
      <c r="C257" s="23"/>
      <c r="D257" s="23"/>
      <c r="E257" s="24"/>
      <c r="F257" s="24"/>
      <c r="G257" s="25"/>
    </row>
    <row r="258" ht="18.75" customHeight="1" spans="1:7">
      <c r="A258" s="26" t="s">
        <v>198</v>
      </c>
      <c r="B258" s="23">
        <v>377</v>
      </c>
      <c r="C258" s="23">
        <v>69</v>
      </c>
      <c r="D258" s="23"/>
      <c r="E258" s="24">
        <v>182</v>
      </c>
      <c r="F258" s="24"/>
      <c r="G258" s="25">
        <f>SUM((E258-B258)/B258)</f>
        <v>-0.517241379310345</v>
      </c>
    </row>
    <row r="259" ht="18.75" customHeight="1" spans="1:7">
      <c r="A259" s="26" t="s">
        <v>199</v>
      </c>
      <c r="B259" s="23"/>
      <c r="C259" s="23"/>
      <c r="D259" s="23"/>
      <c r="E259" s="24">
        <v>2</v>
      </c>
      <c r="F259" s="24"/>
      <c r="G259" s="25" t="s">
        <v>62</v>
      </c>
    </row>
    <row r="260" ht="18.75" customHeight="1" spans="1:7">
      <c r="A260" s="27" t="s">
        <v>200</v>
      </c>
      <c r="B260" s="23"/>
      <c r="C260" s="23"/>
      <c r="D260" s="23"/>
      <c r="E260" s="24">
        <v>3</v>
      </c>
      <c r="F260" s="24"/>
      <c r="G260" s="25" t="s">
        <v>62</v>
      </c>
    </row>
    <row r="261" ht="18.75" customHeight="1" spans="1:7">
      <c r="A261" s="27" t="s">
        <v>201</v>
      </c>
      <c r="B261" s="23"/>
      <c r="C261" s="23"/>
      <c r="D261" s="23"/>
      <c r="E261" s="24">
        <v>3</v>
      </c>
      <c r="F261" s="24"/>
      <c r="G261" s="25" t="s">
        <v>62</v>
      </c>
    </row>
    <row r="262" ht="18.75" customHeight="1" spans="1:7">
      <c r="A262" s="27" t="s">
        <v>202</v>
      </c>
      <c r="B262" s="23"/>
      <c r="C262" s="23"/>
      <c r="D262" s="23"/>
      <c r="E262" s="24">
        <v>30</v>
      </c>
      <c r="F262" s="24"/>
      <c r="G262" s="25" t="s">
        <v>62</v>
      </c>
    </row>
    <row r="263" ht="18.75" customHeight="1" spans="1:7">
      <c r="A263" s="27" t="s">
        <v>203</v>
      </c>
      <c r="B263" s="23"/>
      <c r="C263" s="23"/>
      <c r="D263" s="23"/>
      <c r="E263" s="24"/>
      <c r="F263" s="24"/>
      <c r="G263" s="25"/>
    </row>
    <row r="264" ht="18.75" customHeight="1" spans="1:7">
      <c r="A264" s="27" t="s">
        <v>204</v>
      </c>
      <c r="B264" s="23"/>
      <c r="C264" s="23"/>
      <c r="D264" s="23"/>
      <c r="E264" s="24"/>
      <c r="F264" s="24"/>
      <c r="G264" s="25"/>
    </row>
    <row r="265" ht="18.75" customHeight="1" spans="1:7">
      <c r="A265" s="27" t="s">
        <v>205</v>
      </c>
      <c r="B265" s="23"/>
      <c r="C265" s="23"/>
      <c r="D265" s="23"/>
      <c r="E265" s="24"/>
      <c r="F265" s="24"/>
      <c r="G265" s="25"/>
    </row>
    <row r="266" ht="18.75" customHeight="1" spans="1:7">
      <c r="A266" s="22" t="s">
        <v>16</v>
      </c>
      <c r="B266" s="23">
        <f>B267+B270+B279+B286+B294+B303+B319+B329+B339+B347+B353</f>
        <v>13847</v>
      </c>
      <c r="C266" s="23">
        <f>C267+C270+C279+C286+C294+C303+C319+C329+C339+C347+C353</f>
        <v>7486</v>
      </c>
      <c r="D266" s="23">
        <f>D267+D270+D279+D286+D294+D303+D319+D329+D339+D347+D353</f>
        <v>8208</v>
      </c>
      <c r="E266" s="24">
        <f>E267+E270+E279+E286+E294+E303+E319+E329+E339+E347+E353</f>
        <v>17448</v>
      </c>
      <c r="F266" s="24">
        <f>SUM(E266/D266)*100</f>
        <v>212.573099415205</v>
      </c>
      <c r="G266" s="25">
        <f>SUM((E266-B266)/B266)</f>
        <v>0.260056329890951</v>
      </c>
    </row>
    <row r="267" ht="18.75" customHeight="1" spans="1:7">
      <c r="A267" s="26" t="s">
        <v>206</v>
      </c>
      <c r="B267" s="23">
        <f>SUM(B268:B269)</f>
        <v>1153</v>
      </c>
      <c r="C267" s="23">
        <f>SUM(C268:C269)</f>
        <v>397</v>
      </c>
      <c r="D267" s="23">
        <f>SUM(D268:D269)</f>
        <v>787.48</v>
      </c>
      <c r="E267" s="24">
        <f>SUM(E268:E269)</f>
        <v>64</v>
      </c>
      <c r="F267" s="24">
        <f>SUM(E267/D267)*100</f>
        <v>8.12719053182303</v>
      </c>
      <c r="G267" s="25">
        <f>SUM((E267-B267)/B267)</f>
        <v>-0.944492627927147</v>
      </c>
    </row>
    <row r="268" ht="18.75" customHeight="1" spans="1:7">
      <c r="A268" s="26" t="s">
        <v>207</v>
      </c>
      <c r="B268" s="23">
        <v>1153</v>
      </c>
      <c r="C268" s="23">
        <v>397</v>
      </c>
      <c r="D268" s="23">
        <v>787.48</v>
      </c>
      <c r="E268" s="24">
        <v>32</v>
      </c>
      <c r="F268" s="24">
        <f>SUM(E268/D268)*100</f>
        <v>4.06359526591152</v>
      </c>
      <c r="G268" s="25">
        <f>SUM((E268-B268)/B268)</f>
        <v>-0.972246313963573</v>
      </c>
    </row>
    <row r="269" ht="18.75" customHeight="1" spans="1:7">
      <c r="A269" s="27" t="s">
        <v>208</v>
      </c>
      <c r="B269" s="23"/>
      <c r="C269" s="23"/>
      <c r="D269" s="23"/>
      <c r="E269" s="24">
        <v>32</v>
      </c>
      <c r="F269" s="24"/>
      <c r="G269" s="25" t="s">
        <v>62</v>
      </c>
    </row>
    <row r="270" ht="18.75" customHeight="1" spans="1:7">
      <c r="A270" s="27" t="s">
        <v>209</v>
      </c>
      <c r="B270" s="23">
        <f>SUM(B271:B278)</f>
        <v>5974</v>
      </c>
      <c r="C270" s="23">
        <f>SUM(C271:C278)</f>
        <v>4755</v>
      </c>
      <c r="D270" s="23">
        <f>SUM(D271:D278)</f>
        <v>5293.73</v>
      </c>
      <c r="E270" s="24">
        <f>SUM(E271:E278)</f>
        <v>6547</v>
      </c>
      <c r="F270" s="24">
        <f>SUM(E270/D270)*100</f>
        <v>123.674611285426</v>
      </c>
      <c r="G270" s="25">
        <f>SUM((E270-B270)/B270)</f>
        <v>0.0959156344158018</v>
      </c>
    </row>
    <row r="271" ht="18.75" customHeight="1" spans="1:7">
      <c r="A271" s="27" t="s">
        <v>52</v>
      </c>
      <c r="B271" s="23">
        <v>3620</v>
      </c>
      <c r="C271" s="23">
        <v>4755</v>
      </c>
      <c r="D271" s="23">
        <v>5293.73</v>
      </c>
      <c r="E271" s="24">
        <v>4356</v>
      </c>
      <c r="F271" s="24">
        <f>SUM(E271/D271)*100</f>
        <v>82.2860251656205</v>
      </c>
      <c r="G271" s="25">
        <f>SUM((E271-B271)/B271)</f>
        <v>0.203314917127072</v>
      </c>
    </row>
    <row r="272" ht="18.75" customHeight="1" spans="1:7">
      <c r="A272" s="27" t="s">
        <v>53</v>
      </c>
      <c r="B272" s="23">
        <v>5</v>
      </c>
      <c r="C272" s="23"/>
      <c r="D272" s="23"/>
      <c r="E272" s="24">
        <v>111</v>
      </c>
      <c r="F272" s="24"/>
      <c r="G272" s="25">
        <f>SUM((E272-B272)/B272)</f>
        <v>21.2</v>
      </c>
    </row>
    <row r="273" ht="18.75" customHeight="1" spans="1:7">
      <c r="A273" s="27" t="s">
        <v>54</v>
      </c>
      <c r="B273" s="23"/>
      <c r="C273" s="23"/>
      <c r="D273" s="23"/>
      <c r="E273" s="24">
        <v>19</v>
      </c>
      <c r="F273" s="24"/>
      <c r="G273" s="25" t="s">
        <v>62</v>
      </c>
    </row>
    <row r="274" ht="18.75" customHeight="1" spans="1:7">
      <c r="A274" s="27" t="s">
        <v>95</v>
      </c>
      <c r="B274" s="23"/>
      <c r="C274" s="23"/>
      <c r="D274" s="23"/>
      <c r="E274" s="24">
        <v>312</v>
      </c>
      <c r="F274" s="24"/>
      <c r="G274" s="25" t="s">
        <v>62</v>
      </c>
    </row>
    <row r="275" ht="18.75" customHeight="1" spans="1:7">
      <c r="A275" s="27" t="s">
        <v>210</v>
      </c>
      <c r="B275" s="23"/>
      <c r="C275" s="23"/>
      <c r="D275" s="23"/>
      <c r="E275" s="24">
        <v>664</v>
      </c>
      <c r="F275" s="24"/>
      <c r="G275" s="25" t="s">
        <v>62</v>
      </c>
    </row>
    <row r="276" ht="18.75" customHeight="1" spans="1:7">
      <c r="A276" s="27" t="s">
        <v>211</v>
      </c>
      <c r="B276" s="23">
        <v>2104</v>
      </c>
      <c r="C276" s="23"/>
      <c r="D276" s="23"/>
      <c r="E276" s="24">
        <v>20</v>
      </c>
      <c r="F276" s="24"/>
      <c r="G276" s="25">
        <f>SUM((E276-B276)/B276)</f>
        <v>-0.990494296577947</v>
      </c>
    </row>
    <row r="277" ht="18.75" customHeight="1" spans="1:7">
      <c r="A277" s="27" t="s">
        <v>61</v>
      </c>
      <c r="B277" s="23"/>
      <c r="C277" s="23"/>
      <c r="D277" s="23"/>
      <c r="E277" s="24">
        <v>38</v>
      </c>
      <c r="F277" s="24"/>
      <c r="G277" s="25" t="s">
        <v>62</v>
      </c>
    </row>
    <row r="278" ht="18.75" customHeight="1" spans="1:7">
      <c r="A278" s="27" t="s">
        <v>212</v>
      </c>
      <c r="B278" s="23">
        <v>245</v>
      </c>
      <c r="C278" s="23"/>
      <c r="D278" s="23"/>
      <c r="E278" s="24">
        <v>1027</v>
      </c>
      <c r="F278" s="24"/>
      <c r="G278" s="25">
        <f>SUM((E278-B278)/B278)</f>
        <v>3.19183673469388</v>
      </c>
    </row>
    <row r="279" ht="18.75" customHeight="1" spans="1:7">
      <c r="A279" s="26" t="s">
        <v>213</v>
      </c>
      <c r="B279" s="23">
        <f>SUM(B280:B285)</f>
        <v>0</v>
      </c>
      <c r="C279" s="23">
        <f>SUM(C280:C285)</f>
        <v>0</v>
      </c>
      <c r="D279" s="23">
        <f>SUM(D280:D285)</f>
        <v>0</v>
      </c>
      <c r="E279" s="24">
        <f>SUM(E280:E285)</f>
        <v>0</v>
      </c>
      <c r="F279" s="24"/>
      <c r="G279" s="25"/>
    </row>
    <row r="280" ht="18.75" customHeight="1" spans="1:7">
      <c r="A280" s="26" t="s">
        <v>52</v>
      </c>
      <c r="B280" s="23"/>
      <c r="C280" s="23"/>
      <c r="D280" s="23"/>
      <c r="E280" s="24"/>
      <c r="F280" s="24"/>
      <c r="G280" s="25"/>
    </row>
    <row r="281" ht="18.75" customHeight="1" spans="1:7">
      <c r="A281" s="26" t="s">
        <v>53</v>
      </c>
      <c r="B281" s="23"/>
      <c r="C281" s="23"/>
      <c r="D281" s="23"/>
      <c r="E281" s="24"/>
      <c r="F281" s="24"/>
      <c r="G281" s="25"/>
    </row>
    <row r="282" ht="18.75" customHeight="1" spans="1:7">
      <c r="A282" s="27" t="s">
        <v>54</v>
      </c>
      <c r="B282" s="23"/>
      <c r="C282" s="23"/>
      <c r="D282" s="23"/>
      <c r="E282" s="24"/>
      <c r="F282" s="24"/>
      <c r="G282" s="25"/>
    </row>
    <row r="283" ht="18.75" customHeight="1" spans="1:7">
      <c r="A283" s="27" t="s">
        <v>214</v>
      </c>
      <c r="B283" s="23"/>
      <c r="C283" s="23"/>
      <c r="D283" s="23"/>
      <c r="E283" s="24"/>
      <c r="F283" s="24"/>
      <c r="G283" s="25"/>
    </row>
    <row r="284" ht="18.75" customHeight="1" spans="1:7">
      <c r="A284" s="27" t="s">
        <v>61</v>
      </c>
      <c r="B284" s="23"/>
      <c r="C284" s="23"/>
      <c r="D284" s="23"/>
      <c r="E284" s="24"/>
      <c r="F284" s="24"/>
      <c r="G284" s="25"/>
    </row>
    <row r="285" ht="18.75" customHeight="1" spans="1:7">
      <c r="A285" s="22" t="s">
        <v>215</v>
      </c>
      <c r="B285" s="23"/>
      <c r="C285" s="23"/>
      <c r="D285" s="23"/>
      <c r="E285" s="24"/>
      <c r="F285" s="24"/>
      <c r="G285" s="25"/>
    </row>
    <row r="286" ht="18.75" customHeight="1" spans="1:7">
      <c r="A286" s="26" t="s">
        <v>216</v>
      </c>
      <c r="B286" s="23">
        <f>SUM(B287:B293)</f>
        <v>716</v>
      </c>
      <c r="C286" s="23">
        <f>SUM(C287:C293)</f>
        <v>745</v>
      </c>
      <c r="D286" s="23">
        <f>SUM(D287:D293)</f>
        <v>583.7</v>
      </c>
      <c r="E286" s="24">
        <f>SUM(E287:E293)</f>
        <v>764</v>
      </c>
      <c r="F286" s="24">
        <f>SUM(E286/D286)*100</f>
        <v>130.889155388042</v>
      </c>
      <c r="G286" s="25">
        <f>SUM((E286-B286)/B286)</f>
        <v>0.0670391061452514</v>
      </c>
    </row>
    <row r="287" ht="18.75" customHeight="1" spans="1:7">
      <c r="A287" s="26" t="s">
        <v>52</v>
      </c>
      <c r="B287" s="23">
        <v>522</v>
      </c>
      <c r="C287" s="23">
        <v>545</v>
      </c>
      <c r="D287" s="23">
        <v>583.7</v>
      </c>
      <c r="E287" s="24">
        <v>574</v>
      </c>
      <c r="F287" s="24">
        <f>SUM(E287/D287)*100</f>
        <v>98.3381874250471</v>
      </c>
      <c r="G287" s="25">
        <f>SUM((E287-B287)/B287)</f>
        <v>0.0996168582375479</v>
      </c>
    </row>
    <row r="288" ht="18.75" customHeight="1" spans="1:7">
      <c r="A288" s="26" t="s">
        <v>53</v>
      </c>
      <c r="B288" s="23"/>
      <c r="C288" s="23"/>
      <c r="D288" s="23"/>
      <c r="E288" s="24"/>
      <c r="F288" s="24"/>
      <c r="G288" s="25"/>
    </row>
    <row r="289" ht="18.75" customHeight="1" spans="1:7">
      <c r="A289" s="27" t="s">
        <v>54</v>
      </c>
      <c r="B289" s="23"/>
      <c r="C289" s="23"/>
      <c r="D289" s="23"/>
      <c r="E289" s="24">
        <v>13</v>
      </c>
      <c r="F289" s="24"/>
      <c r="G289" s="25" t="s">
        <v>62</v>
      </c>
    </row>
    <row r="290" ht="18.75" customHeight="1" spans="1:7">
      <c r="A290" s="27" t="s">
        <v>217</v>
      </c>
      <c r="B290" s="23"/>
      <c r="C290" s="23"/>
      <c r="D290" s="23"/>
      <c r="E290" s="24"/>
      <c r="F290" s="24"/>
      <c r="G290" s="25"/>
    </row>
    <row r="291" ht="18.75" customHeight="1" spans="1:7">
      <c r="A291" s="27" t="s">
        <v>218</v>
      </c>
      <c r="B291" s="23"/>
      <c r="C291" s="23"/>
      <c r="D291" s="23"/>
      <c r="E291" s="24">
        <v>78</v>
      </c>
      <c r="F291" s="24"/>
      <c r="G291" s="25" t="s">
        <v>62</v>
      </c>
    </row>
    <row r="292" ht="18.75" customHeight="1" spans="1:7">
      <c r="A292" s="27" t="s">
        <v>61</v>
      </c>
      <c r="B292" s="23"/>
      <c r="C292" s="23"/>
      <c r="D292" s="23"/>
      <c r="E292" s="24"/>
      <c r="F292" s="24"/>
      <c r="G292" s="25"/>
    </row>
    <row r="293" ht="18.75" customHeight="1" spans="1:7">
      <c r="A293" s="27" t="s">
        <v>219</v>
      </c>
      <c r="B293" s="23">
        <v>194</v>
      </c>
      <c r="C293" s="23">
        <v>200</v>
      </c>
      <c r="D293" s="23"/>
      <c r="E293" s="24">
        <v>99</v>
      </c>
      <c r="F293" s="24"/>
      <c r="G293" s="25">
        <f>SUM((E293-B293)/B293)</f>
        <v>-0.489690721649485</v>
      </c>
    </row>
    <row r="294" ht="18.75" customHeight="1" spans="1:7">
      <c r="A294" s="22" t="s">
        <v>220</v>
      </c>
      <c r="B294" s="23">
        <f>SUM(B295:B302)</f>
        <v>1457</v>
      </c>
      <c r="C294" s="23">
        <f>SUM(C295:C302)</f>
        <v>1020</v>
      </c>
      <c r="D294" s="23">
        <f>SUM(D295:D302)</f>
        <v>1055.57</v>
      </c>
      <c r="E294" s="24">
        <f>SUM(E295:E302)</f>
        <v>1423</v>
      </c>
      <c r="F294" s="24">
        <f>SUM(E294/D294)*100</f>
        <v>134.80868156541</v>
      </c>
      <c r="G294" s="25">
        <f>SUM((E294-B294)/B294)</f>
        <v>-0.0233356211393274</v>
      </c>
    </row>
    <row r="295" ht="18.75" customHeight="1" spans="1:7">
      <c r="A295" s="26" t="s">
        <v>52</v>
      </c>
      <c r="B295" s="23">
        <v>1029</v>
      </c>
      <c r="C295" s="23">
        <v>720</v>
      </c>
      <c r="D295" s="23">
        <v>1055.57</v>
      </c>
      <c r="E295" s="24">
        <v>958</v>
      </c>
      <c r="F295" s="24">
        <f>SUM(E295/D295)*100</f>
        <v>90.7566528036985</v>
      </c>
      <c r="G295" s="25">
        <f>SUM((E295-B295)/B295)</f>
        <v>-0.0689990281827016</v>
      </c>
    </row>
    <row r="296" ht="18.75" customHeight="1" spans="1:7">
      <c r="A296" s="26" t="s">
        <v>53</v>
      </c>
      <c r="B296" s="23"/>
      <c r="C296" s="23"/>
      <c r="D296" s="23"/>
      <c r="E296" s="24">
        <v>27</v>
      </c>
      <c r="F296" s="24"/>
      <c r="G296" s="25" t="s">
        <v>62</v>
      </c>
    </row>
    <row r="297" ht="18.75" customHeight="1" spans="1:7">
      <c r="A297" s="26" t="s">
        <v>54</v>
      </c>
      <c r="B297" s="23"/>
      <c r="C297" s="23"/>
      <c r="D297" s="23"/>
      <c r="E297" s="24"/>
      <c r="F297" s="24"/>
      <c r="G297" s="25"/>
    </row>
    <row r="298" ht="18.75" customHeight="1" spans="1:7">
      <c r="A298" s="27" t="s">
        <v>221</v>
      </c>
      <c r="B298" s="23">
        <v>7</v>
      </c>
      <c r="C298" s="23"/>
      <c r="D298" s="23"/>
      <c r="E298" s="24">
        <v>14</v>
      </c>
      <c r="F298" s="24"/>
      <c r="G298" s="25" t="s">
        <v>62</v>
      </c>
    </row>
    <row r="299" ht="18.75" customHeight="1" spans="1:7">
      <c r="A299" s="27" t="s">
        <v>222</v>
      </c>
      <c r="B299" s="23">
        <v>3</v>
      </c>
      <c r="C299" s="23"/>
      <c r="D299" s="23"/>
      <c r="E299" s="24">
        <v>88</v>
      </c>
      <c r="F299" s="24"/>
      <c r="G299" s="25" t="s">
        <v>62</v>
      </c>
    </row>
    <row r="300" ht="18.75" customHeight="1" spans="1:7">
      <c r="A300" s="27" t="s">
        <v>223</v>
      </c>
      <c r="B300" s="23">
        <v>94</v>
      </c>
      <c r="C300" s="23"/>
      <c r="D300" s="23"/>
      <c r="E300" s="24">
        <v>25</v>
      </c>
      <c r="F300" s="24"/>
      <c r="G300" s="25" t="s">
        <v>62</v>
      </c>
    </row>
    <row r="301" ht="18.75" customHeight="1" spans="1:7">
      <c r="A301" s="26" t="s">
        <v>61</v>
      </c>
      <c r="B301" s="23"/>
      <c r="C301" s="23"/>
      <c r="D301" s="23"/>
      <c r="E301" s="24"/>
      <c r="F301" s="24"/>
      <c r="G301" s="25"/>
    </row>
    <row r="302" ht="18.75" customHeight="1" spans="1:7">
      <c r="A302" s="26" t="s">
        <v>224</v>
      </c>
      <c r="B302" s="23">
        <v>324</v>
      </c>
      <c r="C302" s="23">
        <v>300</v>
      </c>
      <c r="D302" s="23"/>
      <c r="E302" s="24">
        <v>311</v>
      </c>
      <c r="F302" s="24"/>
      <c r="G302" s="25">
        <f>SUM((E302-B302)/B302)</f>
        <v>-0.0401234567901235</v>
      </c>
    </row>
    <row r="303" ht="18.75" customHeight="1" spans="1:7">
      <c r="A303" s="26" t="s">
        <v>225</v>
      </c>
      <c r="B303" s="23">
        <f>SUM(B304:B318)</f>
        <v>478</v>
      </c>
      <c r="C303" s="23">
        <f>SUM(C304:C318)</f>
        <v>569</v>
      </c>
      <c r="D303" s="23">
        <f>SUM(D304:D318)</f>
        <v>487.52</v>
      </c>
      <c r="E303" s="24">
        <f>SUM(E304:E318)</f>
        <v>652</v>
      </c>
      <c r="F303" s="24">
        <f>SUM(E303/D303)*100</f>
        <v>133.738103052182</v>
      </c>
      <c r="G303" s="25">
        <f>SUM((E303-B303)/B303)</f>
        <v>0.364016736401674</v>
      </c>
    </row>
    <row r="304" ht="18.75" customHeight="1" spans="1:7">
      <c r="A304" s="27" t="s">
        <v>52</v>
      </c>
      <c r="B304" s="23">
        <v>384</v>
      </c>
      <c r="C304" s="23">
        <v>309</v>
      </c>
      <c r="D304" s="23">
        <v>277.52</v>
      </c>
      <c r="E304" s="24">
        <v>345</v>
      </c>
      <c r="F304" s="24">
        <f>SUM(E304/D304)*100</f>
        <v>124.315364658403</v>
      </c>
      <c r="G304" s="25">
        <f>SUM((E304-B304)/B304)</f>
        <v>-0.1015625</v>
      </c>
    </row>
    <row r="305" ht="18.75" customHeight="1" spans="1:7">
      <c r="A305" s="27" t="s">
        <v>53</v>
      </c>
      <c r="B305" s="23"/>
      <c r="C305" s="23"/>
      <c r="D305" s="23"/>
      <c r="E305" s="24">
        <v>65</v>
      </c>
      <c r="F305" s="24"/>
      <c r="G305" s="25" t="s">
        <v>62</v>
      </c>
    </row>
    <row r="306" ht="18.75" customHeight="1" spans="1:7">
      <c r="A306" s="27" t="s">
        <v>54</v>
      </c>
      <c r="B306" s="23"/>
      <c r="C306" s="23"/>
      <c r="D306" s="23"/>
      <c r="E306" s="24"/>
      <c r="F306" s="24"/>
      <c r="G306" s="25"/>
    </row>
    <row r="307" ht="18.75" customHeight="1" spans="1:7">
      <c r="A307" s="22" t="s">
        <v>226</v>
      </c>
      <c r="B307" s="23">
        <v>18</v>
      </c>
      <c r="C307" s="23">
        <v>10</v>
      </c>
      <c r="D307" s="23">
        <v>10</v>
      </c>
      <c r="E307" s="24">
        <v>110</v>
      </c>
      <c r="F307" s="24">
        <f>SUM(E307/D307)*100</f>
        <v>1100</v>
      </c>
      <c r="G307" s="25">
        <f>SUM((E307-B307)/B307)</f>
        <v>5.11111111111111</v>
      </c>
    </row>
    <row r="308" ht="18.75" customHeight="1" spans="1:7">
      <c r="A308" s="26" t="s">
        <v>227</v>
      </c>
      <c r="B308" s="23">
        <v>7</v>
      </c>
      <c r="C308" s="23"/>
      <c r="D308" s="23"/>
      <c r="E308" s="24">
        <v>3</v>
      </c>
      <c r="F308" s="24"/>
      <c r="G308" s="25">
        <f>SUM((E308-B308)/B308)</f>
        <v>-0.571428571428571</v>
      </c>
    </row>
    <row r="309" ht="18.75" customHeight="1" spans="1:7">
      <c r="A309" s="26" t="s">
        <v>228</v>
      </c>
      <c r="B309" s="23"/>
      <c r="C309" s="23"/>
      <c r="D309" s="23"/>
      <c r="E309" s="24"/>
      <c r="F309" s="24"/>
      <c r="G309" s="25"/>
    </row>
    <row r="310" ht="18.75" customHeight="1" spans="1:7">
      <c r="A310" s="26" t="s">
        <v>229</v>
      </c>
      <c r="B310" s="23">
        <v>17</v>
      </c>
      <c r="C310" s="23"/>
      <c r="D310" s="23"/>
      <c r="E310" s="24">
        <v>28</v>
      </c>
      <c r="F310" s="24"/>
      <c r="G310" s="25">
        <f>SUM((E310-B310)/B310)</f>
        <v>0.647058823529412</v>
      </c>
    </row>
    <row r="311" ht="18.75" customHeight="1" spans="1:7">
      <c r="A311" s="27" t="s">
        <v>230</v>
      </c>
      <c r="B311" s="23"/>
      <c r="C311" s="23"/>
      <c r="D311" s="23"/>
      <c r="E311" s="24"/>
      <c r="F311" s="24"/>
      <c r="G311" s="25"/>
    </row>
    <row r="312" ht="18.75" customHeight="1" spans="1:7">
      <c r="A312" s="27" t="s">
        <v>231</v>
      </c>
      <c r="B312" s="23"/>
      <c r="C312" s="23"/>
      <c r="D312" s="23"/>
      <c r="E312" s="24"/>
      <c r="F312" s="24"/>
      <c r="G312" s="25"/>
    </row>
    <row r="313" ht="18.75" customHeight="1" spans="1:7">
      <c r="A313" s="27" t="s">
        <v>232</v>
      </c>
      <c r="B313" s="23">
        <v>32</v>
      </c>
      <c r="C313" s="23">
        <v>50</v>
      </c>
      <c r="D313" s="23"/>
      <c r="E313" s="24">
        <v>39</v>
      </c>
      <c r="F313" s="24"/>
      <c r="G313" s="25">
        <f>SUM((E313-B313)/B313)</f>
        <v>0.21875</v>
      </c>
    </row>
    <row r="314" ht="18.75" customHeight="1" spans="1:7">
      <c r="A314" s="27" t="s">
        <v>233</v>
      </c>
      <c r="B314" s="23"/>
      <c r="C314" s="23"/>
      <c r="D314" s="23"/>
      <c r="E314" s="24"/>
      <c r="F314" s="24"/>
      <c r="G314" s="25"/>
    </row>
    <row r="315" ht="18.75" customHeight="1" spans="1:7">
      <c r="A315" s="27" t="s">
        <v>234</v>
      </c>
      <c r="B315" s="23"/>
      <c r="C315" s="23"/>
      <c r="D315" s="23"/>
      <c r="E315" s="24">
        <v>23</v>
      </c>
      <c r="F315" s="24"/>
      <c r="G315" s="25" t="s">
        <v>62</v>
      </c>
    </row>
    <row r="316" ht="18.75" customHeight="1" spans="1:7">
      <c r="A316" s="27" t="s">
        <v>95</v>
      </c>
      <c r="B316" s="28"/>
      <c r="C316" s="28"/>
      <c r="D316" s="23"/>
      <c r="E316" s="24"/>
      <c r="F316" s="24"/>
      <c r="G316" s="25"/>
    </row>
    <row r="317" ht="18.75" customHeight="1" spans="1:7">
      <c r="A317" s="27" t="s">
        <v>61</v>
      </c>
      <c r="B317" s="28"/>
      <c r="C317" s="28"/>
      <c r="D317" s="23"/>
      <c r="E317" s="24"/>
      <c r="F317" s="24"/>
      <c r="G317" s="25"/>
    </row>
    <row r="318" ht="18.75" customHeight="1" spans="1:7">
      <c r="A318" s="26" t="s">
        <v>235</v>
      </c>
      <c r="B318" s="23">
        <v>20</v>
      </c>
      <c r="C318" s="23">
        <v>200</v>
      </c>
      <c r="D318" s="23">
        <v>200</v>
      </c>
      <c r="E318" s="24">
        <v>39</v>
      </c>
      <c r="F318" s="24">
        <f>SUM(E318/D318)*100</f>
        <v>19.5</v>
      </c>
      <c r="G318" s="25">
        <f>SUM((E318-B318)/B318)</f>
        <v>0.95</v>
      </c>
    </row>
    <row r="319" ht="18.75" customHeight="1" spans="1:7">
      <c r="A319" s="26" t="s">
        <v>236</v>
      </c>
      <c r="B319" s="23">
        <f>SUM(B320:B328)</f>
        <v>0</v>
      </c>
      <c r="C319" s="23">
        <f>SUM(C320:C328)</f>
        <v>0</v>
      </c>
      <c r="D319" s="23">
        <f>SUM(D320:D328)</f>
        <v>0</v>
      </c>
      <c r="E319" s="24">
        <f>SUM(E320:E328)</f>
        <v>248</v>
      </c>
      <c r="F319" s="24"/>
      <c r="G319" s="25" t="s">
        <v>62</v>
      </c>
    </row>
    <row r="320" ht="18.75" customHeight="1" spans="1:7">
      <c r="A320" s="26" t="s">
        <v>52</v>
      </c>
      <c r="B320" s="23"/>
      <c r="C320" s="23"/>
      <c r="D320" s="23"/>
      <c r="E320" s="24"/>
      <c r="F320" s="24"/>
      <c r="G320" s="25"/>
    </row>
    <row r="321" ht="18.75" customHeight="1" spans="1:7">
      <c r="A321" s="27" t="s">
        <v>53</v>
      </c>
      <c r="B321" s="23"/>
      <c r="C321" s="23"/>
      <c r="D321" s="23"/>
      <c r="E321" s="24"/>
      <c r="F321" s="24"/>
      <c r="G321" s="25"/>
    </row>
    <row r="322" ht="18.75" customHeight="1" spans="1:7">
      <c r="A322" s="27" t="s">
        <v>54</v>
      </c>
      <c r="B322" s="23"/>
      <c r="C322" s="23"/>
      <c r="D322" s="23"/>
      <c r="E322" s="24"/>
      <c r="F322" s="24"/>
      <c r="G322" s="25"/>
    </row>
    <row r="323" ht="18.75" customHeight="1" spans="1:7">
      <c r="A323" s="27" t="s">
        <v>237</v>
      </c>
      <c r="B323" s="23"/>
      <c r="C323" s="23"/>
      <c r="D323" s="23"/>
      <c r="E323" s="24"/>
      <c r="F323" s="24"/>
      <c r="G323" s="25"/>
    </row>
    <row r="324" ht="18.75" customHeight="1" spans="1:7">
      <c r="A324" s="22" t="s">
        <v>238</v>
      </c>
      <c r="B324" s="23"/>
      <c r="C324" s="23"/>
      <c r="D324" s="23"/>
      <c r="E324" s="24"/>
      <c r="F324" s="24"/>
      <c r="G324" s="25"/>
    </row>
    <row r="325" ht="18.75" customHeight="1" spans="1:7">
      <c r="A325" s="26" t="s">
        <v>239</v>
      </c>
      <c r="B325" s="23"/>
      <c r="C325" s="23"/>
      <c r="D325" s="23"/>
      <c r="E325" s="24">
        <v>248</v>
      </c>
      <c r="F325" s="24"/>
      <c r="G325" s="25" t="s">
        <v>62</v>
      </c>
    </row>
    <row r="326" ht="18.75" customHeight="1" spans="1:7">
      <c r="A326" s="26" t="s">
        <v>95</v>
      </c>
      <c r="B326" s="23"/>
      <c r="C326" s="23"/>
      <c r="D326" s="23"/>
      <c r="E326" s="24"/>
      <c r="F326" s="24"/>
      <c r="G326" s="25"/>
    </row>
    <row r="327" ht="18.75" customHeight="1" spans="1:7">
      <c r="A327" s="26" t="s">
        <v>61</v>
      </c>
      <c r="B327" s="23"/>
      <c r="C327" s="23"/>
      <c r="D327" s="23"/>
      <c r="E327" s="24"/>
      <c r="F327" s="24"/>
      <c r="G327" s="25"/>
    </row>
    <row r="328" ht="18.75" customHeight="1" spans="1:7">
      <c r="A328" s="26" t="s">
        <v>240</v>
      </c>
      <c r="B328" s="28"/>
      <c r="C328" s="28"/>
      <c r="D328" s="23"/>
      <c r="E328" s="24"/>
      <c r="F328" s="24"/>
      <c r="G328" s="25"/>
    </row>
    <row r="329" ht="18.75" customHeight="1" spans="1:7">
      <c r="A329" s="27" t="s">
        <v>241</v>
      </c>
      <c r="B329" s="23">
        <f>SUM(B330:B338)</f>
        <v>0</v>
      </c>
      <c r="C329" s="23">
        <f>SUM(C330:C338)</f>
        <v>0</v>
      </c>
      <c r="D329" s="23">
        <f>SUM(D330:D338)</f>
        <v>0</v>
      </c>
      <c r="E329" s="24">
        <f>SUM(E330:E338)</f>
        <v>0</v>
      </c>
      <c r="F329" s="24"/>
      <c r="G329" s="25"/>
    </row>
    <row r="330" ht="18.75" customHeight="1" spans="1:7">
      <c r="A330" s="27" t="s">
        <v>52</v>
      </c>
      <c r="B330" s="23"/>
      <c r="C330" s="23"/>
      <c r="D330" s="23"/>
      <c r="E330" s="24"/>
      <c r="F330" s="24"/>
      <c r="G330" s="25"/>
    </row>
    <row r="331" ht="18.75" customHeight="1" spans="1:7">
      <c r="A331" s="27" t="s">
        <v>53</v>
      </c>
      <c r="B331" s="23"/>
      <c r="C331" s="23"/>
      <c r="D331" s="23"/>
      <c r="E331" s="24"/>
      <c r="F331" s="24"/>
      <c r="G331" s="25"/>
    </row>
    <row r="332" ht="18.75" customHeight="1" spans="1:7">
      <c r="A332" s="26" t="s">
        <v>54</v>
      </c>
      <c r="B332" s="23"/>
      <c r="C332" s="23"/>
      <c r="D332" s="23"/>
      <c r="E332" s="24"/>
      <c r="F332" s="24"/>
      <c r="G332" s="25"/>
    </row>
    <row r="333" ht="18.75" customHeight="1" spans="1:7">
      <c r="A333" s="26" t="s">
        <v>242</v>
      </c>
      <c r="B333" s="23"/>
      <c r="C333" s="23"/>
      <c r="D333" s="23"/>
      <c r="E333" s="24"/>
      <c r="F333" s="24"/>
      <c r="G333" s="25"/>
    </row>
    <row r="334" ht="18.75" customHeight="1" spans="1:7">
      <c r="A334" s="26" t="s">
        <v>243</v>
      </c>
      <c r="B334" s="23"/>
      <c r="C334" s="23"/>
      <c r="D334" s="23"/>
      <c r="E334" s="24"/>
      <c r="F334" s="24"/>
      <c r="G334" s="25"/>
    </row>
    <row r="335" ht="18.75" customHeight="1" spans="1:7">
      <c r="A335" s="27" t="s">
        <v>244</v>
      </c>
      <c r="B335" s="23"/>
      <c r="C335" s="23"/>
      <c r="D335" s="23"/>
      <c r="E335" s="24"/>
      <c r="F335" s="24"/>
      <c r="G335" s="25"/>
    </row>
    <row r="336" ht="18.75" customHeight="1" spans="1:7">
      <c r="A336" s="27" t="s">
        <v>95</v>
      </c>
      <c r="B336" s="23"/>
      <c r="C336" s="23"/>
      <c r="D336" s="23"/>
      <c r="E336" s="24"/>
      <c r="F336" s="24"/>
      <c r="G336" s="25"/>
    </row>
    <row r="337" ht="18.75" customHeight="1" spans="1:7">
      <c r="A337" s="27" t="s">
        <v>61</v>
      </c>
      <c r="B337" s="23"/>
      <c r="C337" s="23"/>
      <c r="D337" s="23"/>
      <c r="E337" s="24"/>
      <c r="F337" s="24"/>
      <c r="G337" s="25"/>
    </row>
    <row r="338" ht="18.75" customHeight="1" spans="1:7">
      <c r="A338" s="27" t="s">
        <v>245</v>
      </c>
      <c r="B338" s="28"/>
      <c r="C338" s="28"/>
      <c r="D338" s="23"/>
      <c r="E338" s="24"/>
      <c r="F338" s="24"/>
      <c r="G338" s="25"/>
    </row>
    <row r="339" ht="18.75" customHeight="1" spans="1:7">
      <c r="A339" s="22" t="s">
        <v>246</v>
      </c>
      <c r="B339" s="23">
        <f>SUM(B340:B346)</f>
        <v>0</v>
      </c>
      <c r="C339" s="23">
        <f>SUM(C340:C346)</f>
        <v>0</v>
      </c>
      <c r="D339" s="23">
        <f>SUM(D340:D346)</f>
        <v>0</v>
      </c>
      <c r="E339" s="24">
        <f>SUM(E340:E346)</f>
        <v>0</v>
      </c>
      <c r="F339" s="24"/>
      <c r="G339" s="25"/>
    </row>
    <row r="340" ht="18.75" customHeight="1" spans="1:7">
      <c r="A340" s="26" t="s">
        <v>52</v>
      </c>
      <c r="B340" s="23"/>
      <c r="C340" s="23"/>
      <c r="D340" s="23"/>
      <c r="E340" s="24"/>
      <c r="F340" s="24"/>
      <c r="G340" s="25"/>
    </row>
    <row r="341" ht="18.75" customHeight="1" spans="1:7">
      <c r="A341" s="26" t="s">
        <v>53</v>
      </c>
      <c r="B341" s="23"/>
      <c r="C341" s="23"/>
      <c r="D341" s="23"/>
      <c r="E341" s="24"/>
      <c r="F341" s="24"/>
      <c r="G341" s="25"/>
    </row>
    <row r="342" ht="18.75" customHeight="1" spans="1:7">
      <c r="A342" s="26" t="s">
        <v>54</v>
      </c>
      <c r="B342" s="23"/>
      <c r="C342" s="23"/>
      <c r="D342" s="23"/>
      <c r="E342" s="24"/>
      <c r="F342" s="24"/>
      <c r="G342" s="25"/>
    </row>
    <row r="343" ht="18.75" customHeight="1" spans="1:7">
      <c r="A343" s="27" t="s">
        <v>247</v>
      </c>
      <c r="B343" s="23"/>
      <c r="C343" s="23"/>
      <c r="D343" s="23"/>
      <c r="E343" s="24"/>
      <c r="F343" s="24"/>
      <c r="G343" s="25"/>
    </row>
    <row r="344" ht="18.75" customHeight="1" spans="1:7">
      <c r="A344" s="27" t="s">
        <v>248</v>
      </c>
      <c r="B344" s="23"/>
      <c r="C344" s="23"/>
      <c r="D344" s="23"/>
      <c r="E344" s="24"/>
      <c r="F344" s="24"/>
      <c r="G344" s="25"/>
    </row>
    <row r="345" ht="18.75" customHeight="1" spans="1:7">
      <c r="A345" s="27" t="s">
        <v>61</v>
      </c>
      <c r="B345" s="23"/>
      <c r="C345" s="23"/>
      <c r="D345" s="23"/>
      <c r="E345" s="24"/>
      <c r="F345" s="24"/>
      <c r="G345" s="25"/>
    </row>
    <row r="346" ht="18.75" customHeight="1" spans="1:7">
      <c r="A346" s="26" t="s">
        <v>249</v>
      </c>
      <c r="B346" s="23"/>
      <c r="C346" s="23"/>
      <c r="D346" s="23"/>
      <c r="E346" s="24"/>
      <c r="F346" s="24"/>
      <c r="G346" s="25"/>
    </row>
    <row r="347" ht="18.75" customHeight="1" spans="1:7">
      <c r="A347" s="26" t="s">
        <v>250</v>
      </c>
      <c r="B347" s="23">
        <f>SUM(B348:B352)</f>
        <v>0</v>
      </c>
      <c r="C347" s="23">
        <f>SUM(C348:C352)</f>
        <v>0</v>
      </c>
      <c r="D347" s="23">
        <f>SUM(D348:D352)</f>
        <v>0</v>
      </c>
      <c r="E347" s="24">
        <f>SUM(E348:E352)</f>
        <v>0</v>
      </c>
      <c r="F347" s="24"/>
      <c r="G347" s="25"/>
    </row>
    <row r="348" ht="18.75" customHeight="1" spans="1:7">
      <c r="A348" s="26" t="s">
        <v>52</v>
      </c>
      <c r="B348" s="23"/>
      <c r="C348" s="23"/>
      <c r="D348" s="23"/>
      <c r="E348" s="24"/>
      <c r="F348" s="24"/>
      <c r="G348" s="25"/>
    </row>
    <row r="349" ht="18.75" customHeight="1" spans="1:7">
      <c r="A349" s="27" t="s">
        <v>53</v>
      </c>
      <c r="B349" s="23"/>
      <c r="C349" s="23"/>
      <c r="D349" s="23"/>
      <c r="E349" s="24"/>
      <c r="F349" s="24"/>
      <c r="G349" s="25"/>
    </row>
    <row r="350" ht="18.75" customHeight="1" spans="1:7">
      <c r="A350" s="26" t="s">
        <v>95</v>
      </c>
      <c r="B350" s="23"/>
      <c r="C350" s="23"/>
      <c r="D350" s="23"/>
      <c r="E350" s="24"/>
      <c r="F350" s="24"/>
      <c r="G350" s="25"/>
    </row>
    <row r="351" ht="18.75" customHeight="1" spans="1:7">
      <c r="A351" s="27" t="s">
        <v>251</v>
      </c>
      <c r="B351" s="23"/>
      <c r="C351" s="23"/>
      <c r="D351" s="23"/>
      <c r="E351" s="24"/>
      <c r="F351" s="24"/>
      <c r="G351" s="25"/>
    </row>
    <row r="352" ht="18.75" customHeight="1" spans="1:7">
      <c r="A352" s="26" t="s">
        <v>252</v>
      </c>
      <c r="B352" s="23"/>
      <c r="C352" s="23"/>
      <c r="D352" s="23"/>
      <c r="E352" s="24"/>
      <c r="F352" s="24"/>
      <c r="G352" s="25"/>
    </row>
    <row r="353" ht="18.75" customHeight="1" spans="1:7">
      <c r="A353" s="26" t="s">
        <v>253</v>
      </c>
      <c r="B353" s="23">
        <f>B354</f>
        <v>4069</v>
      </c>
      <c r="C353" s="23">
        <f>C354</f>
        <v>0</v>
      </c>
      <c r="D353" s="23">
        <f>D354</f>
        <v>0</v>
      </c>
      <c r="E353" s="24">
        <v>7750</v>
      </c>
      <c r="F353" s="24"/>
      <c r="G353" s="25">
        <f>SUM((E353-B353)/B353)</f>
        <v>0.904644875890882</v>
      </c>
    </row>
    <row r="354" ht="18.75" customHeight="1" spans="1:7">
      <c r="A354" s="26" t="s">
        <v>254</v>
      </c>
      <c r="B354" s="23">
        <v>4069</v>
      </c>
      <c r="C354" s="23"/>
      <c r="D354" s="23"/>
      <c r="E354" s="24"/>
      <c r="F354" s="24"/>
      <c r="G354" s="25">
        <f>SUM((E354-B354)/B354)</f>
        <v>-1</v>
      </c>
    </row>
    <row r="355" ht="18.75" customHeight="1" spans="1:7">
      <c r="A355" s="22" t="s">
        <v>17</v>
      </c>
      <c r="B355" s="23">
        <f>B356+B361+B370+B377+B383+B387+B391+B395+B401+B408</f>
        <v>39491</v>
      </c>
      <c r="C355" s="23">
        <f>C356+C361+C370+C377+C383+C387+C391+C395+C401+C408</f>
        <v>25687</v>
      </c>
      <c r="D355" s="23">
        <f>D356+D361+D370+D377+D383+D387+D391+D395+D401+D408</f>
        <v>22430</v>
      </c>
      <c r="E355" s="24">
        <f>E356+E361+E370+E377+E383+E387+E391+E395+E401+E408</f>
        <v>45630</v>
      </c>
      <c r="F355" s="24">
        <f>SUM(E355/D355)*100</f>
        <v>203.432902362907</v>
      </c>
      <c r="G355" s="25">
        <f>SUM((E355-B355)/B355)</f>
        <v>0.155453141222051</v>
      </c>
    </row>
    <row r="356" ht="18.75" customHeight="1" spans="1:7">
      <c r="A356" s="27" t="s">
        <v>255</v>
      </c>
      <c r="B356" s="23">
        <f>SUM(B357:B360)</f>
        <v>525</v>
      </c>
      <c r="C356" s="23">
        <f>SUM(C357:C360)</f>
        <v>308</v>
      </c>
      <c r="D356" s="23">
        <f>SUM(D357:D360)</f>
        <v>324.26</v>
      </c>
      <c r="E356" s="24">
        <v>394</v>
      </c>
      <c r="F356" s="24">
        <f>SUM(E356/D356)*100</f>
        <v>121.507432307408</v>
      </c>
      <c r="G356" s="25">
        <f>SUM((E356-B356)/B356)</f>
        <v>-0.24952380952381</v>
      </c>
    </row>
    <row r="357" ht="18.75" customHeight="1" spans="1:7">
      <c r="A357" s="26" t="s">
        <v>52</v>
      </c>
      <c r="B357" s="23">
        <v>470</v>
      </c>
      <c r="C357" s="23">
        <v>300</v>
      </c>
      <c r="D357" s="23">
        <v>324.26</v>
      </c>
      <c r="E357" s="24">
        <v>345</v>
      </c>
      <c r="F357" s="24">
        <f>SUM(E357/D357)*100</f>
        <v>106.396101893542</v>
      </c>
      <c r="G357" s="25">
        <f>SUM((E357-B357)/B357)</f>
        <v>-0.265957446808511</v>
      </c>
    </row>
    <row r="358" ht="18.75" customHeight="1" spans="1:7">
      <c r="A358" s="26" t="s">
        <v>53</v>
      </c>
      <c r="B358" s="23"/>
      <c r="C358" s="23"/>
      <c r="D358" s="23"/>
      <c r="E358" s="24"/>
      <c r="F358" s="24"/>
      <c r="G358" s="25"/>
    </row>
    <row r="359" ht="18.75" customHeight="1" spans="1:7">
      <c r="A359" s="26" t="s">
        <v>54</v>
      </c>
      <c r="B359" s="23"/>
      <c r="C359" s="23"/>
      <c r="D359" s="23"/>
      <c r="E359" s="24"/>
      <c r="F359" s="24"/>
      <c r="G359" s="25"/>
    </row>
    <row r="360" ht="18.75" customHeight="1" spans="1:7">
      <c r="A360" s="27" t="s">
        <v>256</v>
      </c>
      <c r="B360" s="23">
        <v>55</v>
      </c>
      <c r="C360" s="23">
        <v>8</v>
      </c>
      <c r="D360" s="23"/>
      <c r="E360" s="24"/>
      <c r="F360" s="24"/>
      <c r="G360" s="25">
        <f t="shared" ref="G360:G365" si="1">SUM((E360-B360)/B360)</f>
        <v>-1</v>
      </c>
    </row>
    <row r="361" ht="18.75" customHeight="1" spans="1:7">
      <c r="A361" s="26" t="s">
        <v>257</v>
      </c>
      <c r="B361" s="23">
        <f>SUM(B362:B369)</f>
        <v>21662</v>
      </c>
      <c r="C361" s="23">
        <f>SUM(C362:C369)</f>
        <v>22080</v>
      </c>
      <c r="D361" s="23">
        <f>SUM(D362:D369)</f>
        <v>18912.88</v>
      </c>
      <c r="E361" s="24">
        <f>SUM(E362:E369)</f>
        <v>36734</v>
      </c>
      <c r="F361" s="24">
        <f>SUM(E361/D361)*100</f>
        <v>194.227425965797</v>
      </c>
      <c r="G361" s="25">
        <f t="shared" si="1"/>
        <v>0.695780629674084</v>
      </c>
    </row>
    <row r="362" ht="18.75" customHeight="1" spans="1:7">
      <c r="A362" s="26" t="s">
        <v>258</v>
      </c>
      <c r="B362" s="23">
        <v>1694</v>
      </c>
      <c r="C362" s="23">
        <v>2000</v>
      </c>
      <c r="D362" s="23">
        <v>2360.43</v>
      </c>
      <c r="E362" s="24">
        <v>3192</v>
      </c>
      <c r="F362" s="24">
        <f>SUM(E362/D362)*100</f>
        <v>135.229597996975</v>
      </c>
      <c r="G362" s="25">
        <f t="shared" si="1"/>
        <v>0.884297520661157</v>
      </c>
    </row>
    <row r="363" ht="18.75" customHeight="1" spans="1:7">
      <c r="A363" s="26" t="s">
        <v>259</v>
      </c>
      <c r="B363" s="23">
        <v>11606</v>
      </c>
      <c r="C363" s="23">
        <v>12000</v>
      </c>
      <c r="D363" s="23">
        <v>9048.49</v>
      </c>
      <c r="E363" s="24">
        <v>15151</v>
      </c>
      <c r="F363" s="24">
        <f>SUM(E363/D363)*100</f>
        <v>167.442302527825</v>
      </c>
      <c r="G363" s="25">
        <f t="shared" si="1"/>
        <v>0.305445459245218</v>
      </c>
    </row>
    <row r="364" ht="18.75" customHeight="1" spans="1:7">
      <c r="A364" s="27" t="s">
        <v>260</v>
      </c>
      <c r="B364" s="23">
        <v>4187</v>
      </c>
      <c r="C364" s="23">
        <v>5000</v>
      </c>
      <c r="D364" s="23">
        <v>4568.63</v>
      </c>
      <c r="E364" s="24">
        <v>9820</v>
      </c>
      <c r="F364" s="24">
        <f>SUM(E364/D364)*100</f>
        <v>214.944086082699</v>
      </c>
      <c r="G364" s="25">
        <f t="shared" si="1"/>
        <v>1.34535466921423</v>
      </c>
    </row>
    <row r="365" ht="18.75" customHeight="1" spans="1:7">
      <c r="A365" s="27" t="s">
        <v>261</v>
      </c>
      <c r="B365" s="23">
        <v>3759</v>
      </c>
      <c r="C365" s="23">
        <v>3000</v>
      </c>
      <c r="D365" s="23">
        <v>2935.33</v>
      </c>
      <c r="E365" s="24">
        <v>5816</v>
      </c>
      <c r="F365" s="24">
        <f>SUM(E365/D365)*100</f>
        <v>198.137858434997</v>
      </c>
      <c r="G365" s="25">
        <f t="shared" si="1"/>
        <v>0.547220005320564</v>
      </c>
    </row>
    <row r="366" ht="18.75" customHeight="1" spans="1:7">
      <c r="A366" s="27" t="s">
        <v>262</v>
      </c>
      <c r="B366" s="23"/>
      <c r="C366" s="23"/>
      <c r="D366" s="23"/>
      <c r="E366" s="24"/>
      <c r="F366" s="24"/>
      <c r="G366" s="25"/>
    </row>
    <row r="367" ht="18.75" customHeight="1" spans="1:7">
      <c r="A367" s="26" t="s">
        <v>263</v>
      </c>
      <c r="B367" s="23"/>
      <c r="C367" s="23"/>
      <c r="D367" s="23"/>
      <c r="E367" s="24"/>
      <c r="F367" s="24"/>
      <c r="G367" s="25"/>
    </row>
    <row r="368" ht="18.75" customHeight="1" spans="1:7">
      <c r="A368" s="26" t="s">
        <v>264</v>
      </c>
      <c r="B368" s="23"/>
      <c r="C368" s="23"/>
      <c r="D368" s="23"/>
      <c r="E368" s="24"/>
      <c r="F368" s="24"/>
      <c r="G368" s="25"/>
    </row>
    <row r="369" ht="18.75" customHeight="1" spans="1:7">
      <c r="A369" s="26" t="s">
        <v>265</v>
      </c>
      <c r="B369" s="23">
        <v>416</v>
      </c>
      <c r="C369" s="23">
        <v>80</v>
      </c>
      <c r="D369" s="23"/>
      <c r="E369" s="24">
        <v>2755</v>
      </c>
      <c r="F369" s="24"/>
      <c r="G369" s="25">
        <f>SUM((E369-B369)/B369)</f>
        <v>5.62259615384615</v>
      </c>
    </row>
    <row r="370" ht="18.75" customHeight="1" spans="1:7">
      <c r="A370" s="26" t="s">
        <v>266</v>
      </c>
      <c r="B370" s="23">
        <f>SUM(B371:B376)</f>
        <v>1567</v>
      </c>
      <c r="C370" s="23">
        <f>SUM(C371:C376)</f>
        <v>1557</v>
      </c>
      <c r="D370" s="23">
        <f>SUM(D371:D376)</f>
        <v>1467.49</v>
      </c>
      <c r="E370" s="24">
        <f>SUM(E371:E376)</f>
        <v>3008</v>
      </c>
      <c r="F370" s="24">
        <f>SUM(E370/D370)*100</f>
        <v>204.975843106256</v>
      </c>
      <c r="G370" s="25">
        <f>SUM((E370-B370)/B370)</f>
        <v>0.91959157626037</v>
      </c>
    </row>
    <row r="371" ht="18.75" customHeight="1" spans="1:7">
      <c r="A371" s="26" t="s">
        <v>267</v>
      </c>
      <c r="B371" s="23"/>
      <c r="C371" s="23"/>
      <c r="D371" s="23"/>
      <c r="E371" s="24"/>
      <c r="F371" s="24"/>
      <c r="G371" s="25"/>
    </row>
    <row r="372" ht="18.75" customHeight="1" spans="1:7">
      <c r="A372" s="26" t="s">
        <v>268</v>
      </c>
      <c r="B372" s="23">
        <v>147</v>
      </c>
      <c r="C372" s="23"/>
      <c r="D372" s="23">
        <v>1434.83</v>
      </c>
      <c r="E372" s="24">
        <v>1570</v>
      </c>
      <c r="F372" s="24">
        <f>SUM(E372/D372)*100</f>
        <v>109.420628227734</v>
      </c>
      <c r="G372" s="25">
        <f>SUM((E372-B372)/B372)</f>
        <v>9.68027210884354</v>
      </c>
    </row>
    <row r="373" ht="18.75" customHeight="1" spans="1:7">
      <c r="A373" s="26" t="s">
        <v>269</v>
      </c>
      <c r="B373" s="23"/>
      <c r="C373" s="23"/>
      <c r="D373" s="23"/>
      <c r="E373" s="24"/>
      <c r="F373" s="24"/>
      <c r="G373" s="25"/>
    </row>
    <row r="374" ht="18.75" customHeight="1" spans="1:7">
      <c r="A374" s="27" t="s">
        <v>270</v>
      </c>
      <c r="B374" s="23">
        <v>1420</v>
      </c>
      <c r="C374" s="23">
        <v>1557</v>
      </c>
      <c r="D374" s="23"/>
      <c r="E374" s="24">
        <v>1433</v>
      </c>
      <c r="F374" s="24"/>
      <c r="G374" s="25">
        <f>SUM((E374-B374)/B374)</f>
        <v>0.00915492957746479</v>
      </c>
    </row>
    <row r="375" ht="18.75" customHeight="1" spans="1:7">
      <c r="A375" s="27" t="s">
        <v>271</v>
      </c>
      <c r="B375" s="23"/>
      <c r="C375" s="23"/>
      <c r="D375" s="23"/>
      <c r="E375" s="24"/>
      <c r="F375" s="24"/>
      <c r="G375" s="25"/>
    </row>
    <row r="376" ht="18.75" customHeight="1" spans="1:7">
      <c r="A376" s="27" t="s">
        <v>272</v>
      </c>
      <c r="B376" s="23"/>
      <c r="C376" s="23"/>
      <c r="D376" s="23">
        <v>32.66</v>
      </c>
      <c r="E376" s="24">
        <v>5</v>
      </c>
      <c r="F376" s="24">
        <f>SUM(E376/D376)*100</f>
        <v>15.3092467850582</v>
      </c>
      <c r="G376" s="25" t="s">
        <v>62</v>
      </c>
    </row>
    <row r="377" ht="18.75" customHeight="1" spans="1:7">
      <c r="A377" s="22" t="s">
        <v>273</v>
      </c>
      <c r="B377" s="23">
        <f>SUM(B378:B382)</f>
        <v>0</v>
      </c>
      <c r="C377" s="23">
        <f>SUM(C378:C382)</f>
        <v>0</v>
      </c>
      <c r="D377" s="23">
        <f>SUM(D378:D382)</f>
        <v>0</v>
      </c>
      <c r="E377" s="24">
        <f>SUM(E378:E382)</f>
        <v>0</v>
      </c>
      <c r="F377" s="24"/>
      <c r="G377" s="25"/>
    </row>
    <row r="378" ht="18.75" customHeight="1" spans="1:7">
      <c r="A378" s="26" t="s">
        <v>274</v>
      </c>
      <c r="B378" s="23"/>
      <c r="C378" s="23"/>
      <c r="D378" s="23"/>
      <c r="E378" s="24"/>
      <c r="F378" s="24"/>
      <c r="G378" s="25"/>
    </row>
    <row r="379" ht="18.75" customHeight="1" spans="1:7">
      <c r="A379" s="26" t="s">
        <v>275</v>
      </c>
      <c r="B379" s="23"/>
      <c r="C379" s="23"/>
      <c r="D379" s="23"/>
      <c r="E379" s="24"/>
      <c r="F379" s="24"/>
      <c r="G379" s="25"/>
    </row>
    <row r="380" ht="18.75" customHeight="1" spans="1:7">
      <c r="A380" s="26" t="s">
        <v>276</v>
      </c>
      <c r="B380" s="23"/>
      <c r="C380" s="23"/>
      <c r="D380" s="23"/>
      <c r="E380" s="24"/>
      <c r="F380" s="24"/>
      <c r="G380" s="25"/>
    </row>
    <row r="381" ht="18.75" customHeight="1" spans="1:7">
      <c r="A381" s="27" t="s">
        <v>277</v>
      </c>
      <c r="B381" s="23"/>
      <c r="C381" s="23"/>
      <c r="D381" s="23"/>
      <c r="E381" s="24"/>
      <c r="F381" s="24"/>
      <c r="G381" s="25"/>
    </row>
    <row r="382" ht="18.75" customHeight="1" spans="1:7">
      <c r="A382" s="27" t="s">
        <v>278</v>
      </c>
      <c r="B382" s="23"/>
      <c r="C382" s="23"/>
      <c r="D382" s="23"/>
      <c r="E382" s="24"/>
      <c r="F382" s="24"/>
      <c r="G382" s="25"/>
    </row>
    <row r="383" ht="18.75" customHeight="1" spans="1:7">
      <c r="A383" s="27" t="s">
        <v>279</v>
      </c>
      <c r="B383" s="23">
        <f>SUM(B384:B386)</f>
        <v>0</v>
      </c>
      <c r="C383" s="23">
        <f>SUM(C384:C386)</f>
        <v>0</v>
      </c>
      <c r="D383" s="23">
        <f>SUM(D384:D386)</f>
        <v>0</v>
      </c>
      <c r="E383" s="24">
        <f>SUM(E384:E386)</f>
        <v>0</v>
      </c>
      <c r="F383" s="24"/>
      <c r="G383" s="25"/>
    </row>
    <row r="384" ht="18.75" customHeight="1" spans="1:7">
      <c r="A384" s="26" t="s">
        <v>280</v>
      </c>
      <c r="B384" s="23"/>
      <c r="C384" s="23"/>
      <c r="D384" s="23"/>
      <c r="E384" s="24"/>
      <c r="F384" s="24"/>
      <c r="G384" s="25"/>
    </row>
    <row r="385" ht="18.75" customHeight="1" spans="1:7">
      <c r="A385" s="26" t="s">
        <v>281</v>
      </c>
      <c r="B385" s="23"/>
      <c r="C385" s="23"/>
      <c r="D385" s="23"/>
      <c r="E385" s="24"/>
      <c r="F385" s="24"/>
      <c r="G385" s="25"/>
    </row>
    <row r="386" ht="18.75" customHeight="1" spans="1:7">
      <c r="A386" s="26" t="s">
        <v>282</v>
      </c>
      <c r="B386" s="23"/>
      <c r="C386" s="23"/>
      <c r="D386" s="23"/>
      <c r="E386" s="24"/>
      <c r="F386" s="24"/>
      <c r="G386" s="25"/>
    </row>
    <row r="387" ht="18.75" customHeight="1" spans="1:7">
      <c r="A387" s="27" t="s">
        <v>283</v>
      </c>
      <c r="B387" s="23">
        <f>SUM(B388:B390)</f>
        <v>0</v>
      </c>
      <c r="C387" s="23">
        <f>SUM(C388:C390)</f>
        <v>0</v>
      </c>
      <c r="D387" s="23">
        <f>SUM(D388:D390)</f>
        <v>0</v>
      </c>
      <c r="E387" s="24">
        <f>SUM(E388:E390)</f>
        <v>0</v>
      </c>
      <c r="F387" s="24"/>
      <c r="G387" s="25"/>
    </row>
    <row r="388" ht="18.75" customHeight="1" spans="1:7">
      <c r="A388" s="27" t="s">
        <v>284</v>
      </c>
      <c r="B388" s="23"/>
      <c r="C388" s="23"/>
      <c r="D388" s="23"/>
      <c r="E388" s="24"/>
      <c r="F388" s="24"/>
      <c r="G388" s="25"/>
    </row>
    <row r="389" ht="18.75" customHeight="1" spans="1:7">
      <c r="A389" s="27" t="s">
        <v>285</v>
      </c>
      <c r="B389" s="23"/>
      <c r="C389" s="23"/>
      <c r="D389" s="23"/>
      <c r="E389" s="24"/>
      <c r="F389" s="24"/>
      <c r="G389" s="25"/>
    </row>
    <row r="390" ht="18.75" customHeight="1" spans="1:7">
      <c r="A390" s="22" t="s">
        <v>286</v>
      </c>
      <c r="B390" s="23"/>
      <c r="C390" s="23"/>
      <c r="D390" s="23"/>
      <c r="E390" s="24"/>
      <c r="F390" s="24"/>
      <c r="G390" s="25"/>
    </row>
    <row r="391" ht="18.75" customHeight="1" spans="1:7">
      <c r="A391" s="26" t="s">
        <v>287</v>
      </c>
      <c r="B391" s="23">
        <f>SUM(B392:B394)</f>
        <v>18</v>
      </c>
      <c r="C391" s="23">
        <f>SUM(C392:C394)</f>
        <v>0</v>
      </c>
      <c r="D391" s="23">
        <f>SUM(D392:D394)</f>
        <v>0</v>
      </c>
      <c r="E391" s="24">
        <f>SUM(E392:E394)</f>
        <v>122</v>
      </c>
      <c r="F391" s="24"/>
      <c r="G391" s="25">
        <f>SUM((E391-B391)/B391)</f>
        <v>5.77777777777778</v>
      </c>
    </row>
    <row r="392" ht="18.75" customHeight="1" spans="1:7">
      <c r="A392" s="26" t="s">
        <v>288</v>
      </c>
      <c r="B392" s="23">
        <v>18</v>
      </c>
      <c r="C392" s="23"/>
      <c r="D392" s="23"/>
      <c r="E392" s="24">
        <v>122</v>
      </c>
      <c r="F392" s="24"/>
      <c r="G392" s="25">
        <f>SUM((E392-B392)/B392)</f>
        <v>5.77777777777778</v>
      </c>
    </row>
    <row r="393" ht="18.75" customHeight="1" spans="1:7">
      <c r="A393" s="26" t="s">
        <v>289</v>
      </c>
      <c r="B393" s="23"/>
      <c r="C393" s="23"/>
      <c r="D393" s="23"/>
      <c r="E393" s="24"/>
      <c r="F393" s="24"/>
      <c r="G393" s="25"/>
    </row>
    <row r="394" ht="18.75" customHeight="1" spans="1:7">
      <c r="A394" s="27" t="s">
        <v>290</v>
      </c>
      <c r="B394" s="23"/>
      <c r="C394" s="23"/>
      <c r="D394" s="23"/>
      <c r="E394" s="24"/>
      <c r="F394" s="24"/>
      <c r="G394" s="25"/>
    </row>
    <row r="395" ht="18.75" customHeight="1" spans="1:7">
      <c r="A395" s="27" t="s">
        <v>291</v>
      </c>
      <c r="B395" s="23">
        <f>SUM(B396:B400)</f>
        <v>431</v>
      </c>
      <c r="C395" s="23">
        <f>SUM(C396:C400)</f>
        <v>367</v>
      </c>
      <c r="D395" s="23">
        <f>SUM(D396:D400)</f>
        <v>350.37</v>
      </c>
      <c r="E395" s="24">
        <f>SUM(E396:E400)</f>
        <v>521</v>
      </c>
      <c r="F395" s="24">
        <f>SUM(E395/D395)*100</f>
        <v>148.699945771613</v>
      </c>
      <c r="G395" s="25">
        <f>SUM((E395-B395)/B395)</f>
        <v>0.208816705336427</v>
      </c>
    </row>
    <row r="396" ht="18.75" customHeight="1" spans="1:7">
      <c r="A396" s="27" t="s">
        <v>292</v>
      </c>
      <c r="B396" s="23">
        <v>246</v>
      </c>
      <c r="C396" s="23">
        <v>160</v>
      </c>
      <c r="D396" s="23">
        <v>172.29</v>
      </c>
      <c r="E396" s="24">
        <v>284</v>
      </c>
      <c r="F396" s="24">
        <f>SUM(E396/D396)*100</f>
        <v>164.838353938128</v>
      </c>
      <c r="G396" s="25">
        <f>SUM((E396-B396)/B396)</f>
        <v>0.154471544715447</v>
      </c>
    </row>
    <row r="397" ht="18.75" customHeight="1" spans="1:7">
      <c r="A397" s="26" t="s">
        <v>293</v>
      </c>
      <c r="B397" s="23">
        <v>158</v>
      </c>
      <c r="C397" s="23">
        <v>180</v>
      </c>
      <c r="D397" s="23">
        <v>146.08</v>
      </c>
      <c r="E397" s="24">
        <v>157</v>
      </c>
      <c r="F397" s="24">
        <f>SUM(E397/D397)*100</f>
        <v>107.475355969332</v>
      </c>
      <c r="G397" s="25">
        <f>SUM((E397-B397)/B397)</f>
        <v>-0.00632911392405063</v>
      </c>
    </row>
    <row r="398" ht="18.75" customHeight="1" spans="1:7">
      <c r="A398" s="26" t="s">
        <v>294</v>
      </c>
      <c r="B398" s="23">
        <v>24</v>
      </c>
      <c r="C398" s="23">
        <v>27</v>
      </c>
      <c r="D398" s="23">
        <v>32</v>
      </c>
      <c r="E398" s="24">
        <v>80</v>
      </c>
      <c r="F398" s="24">
        <f>SUM(E398/D398)*100</f>
        <v>250</v>
      </c>
      <c r="G398" s="25">
        <f>SUM((E398-B398)/B398)</f>
        <v>2.33333333333333</v>
      </c>
    </row>
    <row r="399" ht="18.75" customHeight="1" spans="1:7">
      <c r="A399" s="26" t="s">
        <v>295</v>
      </c>
      <c r="B399" s="23"/>
      <c r="C399" s="23"/>
      <c r="D399" s="23"/>
      <c r="E399" s="24"/>
      <c r="F399" s="24"/>
      <c r="G399" s="25"/>
    </row>
    <row r="400" ht="18.75" customHeight="1" spans="1:7">
      <c r="A400" s="26" t="s">
        <v>296</v>
      </c>
      <c r="B400" s="23">
        <v>3</v>
      </c>
      <c r="C400" s="23"/>
      <c r="D400" s="23"/>
      <c r="E400" s="24"/>
      <c r="F400" s="24"/>
      <c r="G400" s="25">
        <f>SUM((E400-B400)/B400)</f>
        <v>-1</v>
      </c>
    </row>
    <row r="401" ht="18.75" customHeight="1" spans="1:7">
      <c r="A401" s="26" t="s">
        <v>297</v>
      </c>
      <c r="B401" s="23">
        <f>SUM(B402:B407)</f>
        <v>2086</v>
      </c>
      <c r="C401" s="23">
        <f>SUM(C402:C407)</f>
        <v>1375</v>
      </c>
      <c r="D401" s="23">
        <f>SUM(D402:D407)</f>
        <v>1375</v>
      </c>
      <c r="E401" s="24">
        <f>SUM(E402:E407)</f>
        <v>1682</v>
      </c>
      <c r="F401" s="24">
        <f>SUM(E401/D401)*100</f>
        <v>122.327272727273</v>
      </c>
      <c r="G401" s="25">
        <f>SUM((E401-B401)/B401)</f>
        <v>-0.193672099712368</v>
      </c>
    </row>
    <row r="402" ht="18.75" customHeight="1" spans="1:7">
      <c r="A402" s="27" t="s">
        <v>298</v>
      </c>
      <c r="B402" s="23"/>
      <c r="C402" s="23"/>
      <c r="D402" s="23"/>
      <c r="E402" s="24">
        <v>1221</v>
      </c>
      <c r="F402" s="24"/>
      <c r="G402" s="25" t="s">
        <v>62</v>
      </c>
    </row>
    <row r="403" ht="18.75" customHeight="1" spans="1:7">
      <c r="A403" s="27" t="s">
        <v>299</v>
      </c>
      <c r="B403" s="23"/>
      <c r="C403" s="23"/>
      <c r="D403" s="23"/>
      <c r="E403" s="24">
        <v>55</v>
      </c>
      <c r="F403" s="24"/>
      <c r="G403" s="25" t="s">
        <v>62</v>
      </c>
    </row>
    <row r="404" ht="18.75" customHeight="1" spans="1:7">
      <c r="A404" s="27" t="s">
        <v>300</v>
      </c>
      <c r="B404" s="23">
        <v>2080</v>
      </c>
      <c r="C404" s="23"/>
      <c r="D404" s="23"/>
      <c r="E404" s="24"/>
      <c r="F404" s="24"/>
      <c r="G404" s="25">
        <f>SUM((E404-B404)/B404)</f>
        <v>-1</v>
      </c>
    </row>
    <row r="405" ht="18.75" customHeight="1" spans="1:7">
      <c r="A405" s="22" t="s">
        <v>301</v>
      </c>
      <c r="B405" s="23"/>
      <c r="C405" s="23"/>
      <c r="D405" s="23"/>
      <c r="E405" s="24"/>
      <c r="F405" s="24"/>
      <c r="G405" s="25"/>
    </row>
    <row r="406" ht="18.75" customHeight="1" spans="1:7">
      <c r="A406" s="26" t="s">
        <v>302</v>
      </c>
      <c r="B406" s="23"/>
      <c r="C406" s="23"/>
      <c r="D406" s="23"/>
      <c r="E406" s="24"/>
      <c r="F406" s="24"/>
      <c r="G406" s="25"/>
    </row>
    <row r="407" ht="18.75" customHeight="1" spans="1:7">
      <c r="A407" s="26" t="s">
        <v>303</v>
      </c>
      <c r="B407" s="23">
        <v>6</v>
      </c>
      <c r="C407" s="23">
        <v>1375</v>
      </c>
      <c r="D407" s="23">
        <v>1375</v>
      </c>
      <c r="E407" s="24">
        <v>406</v>
      </c>
      <c r="F407" s="24">
        <f>SUM(E407/D407)*100</f>
        <v>29.5272727272727</v>
      </c>
      <c r="G407" s="25">
        <f>SUM((E407-B407)/B407)</f>
        <v>66.6666666666667</v>
      </c>
    </row>
    <row r="408" ht="18.75" customHeight="1" spans="1:7">
      <c r="A408" s="26" t="s">
        <v>304</v>
      </c>
      <c r="B408" s="23">
        <v>13202</v>
      </c>
      <c r="C408" s="23"/>
      <c r="D408" s="23"/>
      <c r="E408" s="24">
        <v>3169</v>
      </c>
      <c r="F408" s="24"/>
      <c r="G408" s="25">
        <f>SUM((E408-B408)/B408)</f>
        <v>-0.759960612028481</v>
      </c>
    </row>
    <row r="409" ht="18.75" customHeight="1" spans="1:7">
      <c r="A409" s="22" t="s">
        <v>18</v>
      </c>
      <c r="B409" s="23">
        <f>B410+B415+B424+B430+B436+B441+B446+B453+B457+B460</f>
        <v>4820</v>
      </c>
      <c r="C409" s="23">
        <f>C410+C415+C424+C430+C436+C441+C446+C453+C457+C460</f>
        <v>262</v>
      </c>
      <c r="D409" s="23">
        <f>D410+D415+D424+D430+D436+D441+D446+D453+D457+D460</f>
        <v>339</v>
      </c>
      <c r="E409" s="24">
        <f>E410+E415+E424+E430+E436+E441+E446+E453+E457+E460</f>
        <v>6103</v>
      </c>
      <c r="F409" s="24">
        <f>SUM(E409/D409)*100</f>
        <v>1800.29498525074</v>
      </c>
      <c r="G409" s="25">
        <f>SUM((E409-B409)/B409)</f>
        <v>0.266182572614108</v>
      </c>
    </row>
    <row r="410" ht="18.75" customHeight="1" spans="1:7">
      <c r="A410" s="27" t="s">
        <v>305</v>
      </c>
      <c r="B410" s="23">
        <f>SUM(B411:B414)</f>
        <v>180</v>
      </c>
      <c r="C410" s="23">
        <f>SUM(C411:C414)</f>
        <v>127</v>
      </c>
      <c r="D410" s="23">
        <f>SUM(D411:D414)</f>
        <v>147.58</v>
      </c>
      <c r="E410" s="24">
        <f>SUM(E411:E414)</f>
        <v>404</v>
      </c>
      <c r="F410" s="24">
        <f>SUM(E410/D410)*100</f>
        <v>273.749830600352</v>
      </c>
      <c r="G410" s="25">
        <f>SUM((E410-B410)/B410)</f>
        <v>1.24444444444444</v>
      </c>
    </row>
    <row r="411" ht="18.75" customHeight="1" spans="1:7">
      <c r="A411" s="26" t="s">
        <v>52</v>
      </c>
      <c r="B411" s="23">
        <v>123</v>
      </c>
      <c r="C411" s="23">
        <v>100</v>
      </c>
      <c r="D411" s="23">
        <v>100</v>
      </c>
      <c r="E411" s="24">
        <v>79</v>
      </c>
      <c r="F411" s="24">
        <f>SUM(E411/D411)*100</f>
        <v>79</v>
      </c>
      <c r="G411" s="25">
        <f>SUM((E411-B411)/B411)</f>
        <v>-0.357723577235772</v>
      </c>
    </row>
    <row r="412" ht="18.75" customHeight="1" spans="1:7">
      <c r="A412" s="26" t="s">
        <v>53</v>
      </c>
      <c r="B412" s="23"/>
      <c r="C412" s="23"/>
      <c r="D412" s="23"/>
      <c r="E412" s="24"/>
      <c r="F412" s="24"/>
      <c r="G412" s="25"/>
    </row>
    <row r="413" ht="18.75" customHeight="1" spans="1:7">
      <c r="A413" s="26" t="s">
        <v>54</v>
      </c>
      <c r="B413" s="23"/>
      <c r="C413" s="23"/>
      <c r="D413" s="23"/>
      <c r="E413" s="24"/>
      <c r="F413" s="24"/>
      <c r="G413" s="25"/>
    </row>
    <row r="414" ht="18.75" customHeight="1" spans="1:7">
      <c r="A414" s="27" t="s">
        <v>306</v>
      </c>
      <c r="B414" s="23">
        <v>57</v>
      </c>
      <c r="C414" s="23">
        <v>27</v>
      </c>
      <c r="D414" s="23">
        <v>47.58</v>
      </c>
      <c r="E414" s="24">
        <v>325</v>
      </c>
      <c r="F414" s="24">
        <f>SUM(E414/D414)*100</f>
        <v>683.060109289617</v>
      </c>
      <c r="G414" s="25">
        <f>SUM((E414-B414)/B414)</f>
        <v>4.70175438596491</v>
      </c>
    </row>
    <row r="415" ht="18.75" customHeight="1" spans="1:7">
      <c r="A415" s="26" t="s">
        <v>307</v>
      </c>
      <c r="B415" s="23">
        <f>SUM(B416:B423)</f>
        <v>0</v>
      </c>
      <c r="C415" s="23">
        <f>SUM(C416:C423)</f>
        <v>0</v>
      </c>
      <c r="D415" s="23">
        <f>SUM(D416:D423)</f>
        <v>0</v>
      </c>
      <c r="E415" s="24">
        <f>SUM(E416:E423)</f>
        <v>0</v>
      </c>
      <c r="F415" s="24"/>
      <c r="G415" s="25"/>
    </row>
    <row r="416" ht="18.75" customHeight="1" spans="1:7">
      <c r="A416" s="26" t="s">
        <v>308</v>
      </c>
      <c r="B416" s="23"/>
      <c r="C416" s="23"/>
      <c r="D416" s="23"/>
      <c r="E416" s="24"/>
      <c r="F416" s="24"/>
      <c r="G416" s="25"/>
    </row>
    <row r="417" ht="18.75" customHeight="1" spans="1:7">
      <c r="A417" s="26" t="s">
        <v>309</v>
      </c>
      <c r="B417" s="23"/>
      <c r="C417" s="23"/>
      <c r="D417" s="23"/>
      <c r="E417" s="24"/>
      <c r="F417" s="24"/>
      <c r="G417" s="25"/>
    </row>
    <row r="418" ht="18.75" customHeight="1" spans="1:7">
      <c r="A418" s="22" t="s">
        <v>310</v>
      </c>
      <c r="B418" s="23"/>
      <c r="C418" s="23"/>
      <c r="D418" s="23"/>
      <c r="E418" s="24"/>
      <c r="F418" s="24"/>
      <c r="G418" s="25"/>
    </row>
    <row r="419" ht="18.75" customHeight="1" spans="1:7">
      <c r="A419" s="26" t="s">
        <v>311</v>
      </c>
      <c r="B419" s="23"/>
      <c r="C419" s="23"/>
      <c r="D419" s="23"/>
      <c r="E419" s="24"/>
      <c r="F419" s="24"/>
      <c r="G419" s="25"/>
    </row>
    <row r="420" ht="18.75" customHeight="1" spans="1:7">
      <c r="A420" s="26" t="s">
        <v>312</v>
      </c>
      <c r="B420" s="23"/>
      <c r="C420" s="23"/>
      <c r="D420" s="23"/>
      <c r="E420" s="24"/>
      <c r="F420" s="24"/>
      <c r="G420" s="25"/>
    </row>
    <row r="421" ht="18.75" customHeight="1" spans="1:7">
      <c r="A421" s="26" t="s">
        <v>313</v>
      </c>
      <c r="B421" s="23"/>
      <c r="C421" s="23"/>
      <c r="D421" s="23"/>
      <c r="E421" s="24"/>
      <c r="F421" s="24"/>
      <c r="G421" s="25"/>
    </row>
    <row r="422" ht="18.75" customHeight="1" spans="1:7">
      <c r="A422" s="27" t="s">
        <v>314</v>
      </c>
      <c r="B422" s="23"/>
      <c r="C422" s="23"/>
      <c r="D422" s="23"/>
      <c r="E422" s="24"/>
      <c r="F422" s="24"/>
      <c r="G422" s="25"/>
    </row>
    <row r="423" ht="18.75" customHeight="1" spans="1:7">
      <c r="A423" s="27" t="s">
        <v>315</v>
      </c>
      <c r="B423" s="23"/>
      <c r="C423" s="23"/>
      <c r="D423" s="23"/>
      <c r="E423" s="24"/>
      <c r="F423" s="24"/>
      <c r="G423" s="25"/>
    </row>
    <row r="424" ht="18.75" customHeight="1" spans="1:7">
      <c r="A424" s="27" t="s">
        <v>316</v>
      </c>
      <c r="B424" s="23">
        <f>SUM(B425:B429)</f>
        <v>0</v>
      </c>
      <c r="C424" s="23">
        <f>SUM(C425:C429)</f>
        <v>0</v>
      </c>
      <c r="D424" s="23">
        <f>SUM(D425:D429)</f>
        <v>0</v>
      </c>
      <c r="E424" s="24">
        <f>SUM(E425:E429)</f>
        <v>0</v>
      </c>
      <c r="F424" s="24"/>
      <c r="G424" s="25"/>
    </row>
    <row r="425" ht="18.75" customHeight="1" spans="1:7">
      <c r="A425" s="26" t="s">
        <v>308</v>
      </c>
      <c r="B425" s="23"/>
      <c r="C425" s="23"/>
      <c r="D425" s="23"/>
      <c r="E425" s="24"/>
      <c r="F425" s="24"/>
      <c r="G425" s="25"/>
    </row>
    <row r="426" ht="18.75" customHeight="1" spans="1:7">
      <c r="A426" s="26" t="s">
        <v>317</v>
      </c>
      <c r="B426" s="23"/>
      <c r="C426" s="23"/>
      <c r="D426" s="23"/>
      <c r="E426" s="24"/>
      <c r="F426" s="24"/>
      <c r="G426" s="25"/>
    </row>
    <row r="427" ht="18.75" customHeight="1" spans="1:7">
      <c r="A427" s="26" t="s">
        <v>318</v>
      </c>
      <c r="B427" s="23"/>
      <c r="C427" s="23"/>
      <c r="D427" s="23"/>
      <c r="E427" s="24"/>
      <c r="F427" s="24"/>
      <c r="G427" s="25"/>
    </row>
    <row r="428" ht="18.75" customHeight="1" spans="1:7">
      <c r="A428" s="27" t="s">
        <v>319</v>
      </c>
      <c r="B428" s="23"/>
      <c r="C428" s="23"/>
      <c r="D428" s="23"/>
      <c r="E428" s="24"/>
      <c r="F428" s="24"/>
      <c r="G428" s="25"/>
    </row>
    <row r="429" ht="18.75" customHeight="1" spans="1:7">
      <c r="A429" s="27" t="s">
        <v>320</v>
      </c>
      <c r="B429" s="23"/>
      <c r="C429" s="23"/>
      <c r="D429" s="23"/>
      <c r="E429" s="24"/>
      <c r="F429" s="24"/>
      <c r="G429" s="25"/>
    </row>
    <row r="430" ht="18.75" customHeight="1" spans="1:7">
      <c r="A430" s="27" t="s">
        <v>321</v>
      </c>
      <c r="B430" s="23">
        <f>SUM(B431:B435)</f>
        <v>380</v>
      </c>
      <c r="C430" s="23">
        <f>SUM(C431:C435)</f>
        <v>0</v>
      </c>
      <c r="D430" s="23">
        <f>SUM(D431:D435)</f>
        <v>0</v>
      </c>
      <c r="E430" s="24">
        <f>SUM(E431:E435)</f>
        <v>50</v>
      </c>
      <c r="F430" s="24"/>
      <c r="G430" s="25">
        <f>SUM((E430-B430)/B430)</f>
        <v>-0.868421052631579</v>
      </c>
    </row>
    <row r="431" ht="18.75" customHeight="1" spans="1:7">
      <c r="A431" s="22" t="s">
        <v>308</v>
      </c>
      <c r="B431" s="23"/>
      <c r="C431" s="23"/>
      <c r="D431" s="23"/>
      <c r="E431" s="24"/>
      <c r="F431" s="24"/>
      <c r="G431" s="25"/>
    </row>
    <row r="432" ht="18.75" customHeight="1" spans="1:7">
      <c r="A432" s="26" t="s">
        <v>322</v>
      </c>
      <c r="B432" s="23">
        <v>350</v>
      </c>
      <c r="C432" s="23"/>
      <c r="D432" s="23"/>
      <c r="E432" s="24">
        <v>50</v>
      </c>
      <c r="F432" s="24"/>
      <c r="G432" s="25">
        <f>SUM((E432-B432)/B432)</f>
        <v>-0.857142857142857</v>
      </c>
    </row>
    <row r="433" ht="18.75" customHeight="1" spans="1:7">
      <c r="A433" s="26" t="s">
        <v>323</v>
      </c>
      <c r="B433" s="23"/>
      <c r="C433" s="23"/>
      <c r="D433" s="23"/>
      <c r="E433" s="24"/>
      <c r="F433" s="24"/>
      <c r="G433" s="25"/>
    </row>
    <row r="434" ht="18.75" customHeight="1" spans="1:7">
      <c r="A434" s="26" t="s">
        <v>324</v>
      </c>
      <c r="B434" s="23"/>
      <c r="C434" s="23"/>
      <c r="D434" s="23"/>
      <c r="E434" s="24"/>
      <c r="F434" s="24"/>
      <c r="G434" s="25"/>
    </row>
    <row r="435" ht="18.75" customHeight="1" spans="1:7">
      <c r="A435" s="27" t="s">
        <v>325</v>
      </c>
      <c r="B435" s="23">
        <v>30</v>
      </c>
      <c r="C435" s="23"/>
      <c r="D435" s="23"/>
      <c r="E435" s="24"/>
      <c r="F435" s="24"/>
      <c r="G435" s="25">
        <f>SUM((E435-B435)/B435)</f>
        <v>-1</v>
      </c>
    </row>
    <row r="436" ht="18.75" customHeight="1" spans="1:7">
      <c r="A436" s="27" t="s">
        <v>326</v>
      </c>
      <c r="B436" s="23">
        <v>0</v>
      </c>
      <c r="C436" s="23">
        <v>0</v>
      </c>
      <c r="D436" s="23">
        <f>SUM(D437:D440)</f>
        <v>0</v>
      </c>
      <c r="E436" s="24">
        <f>SUM(E437:E440)</f>
        <v>0</v>
      </c>
      <c r="F436" s="24"/>
      <c r="G436" s="25"/>
    </row>
    <row r="437" ht="18.75" customHeight="1" spans="1:7">
      <c r="A437" s="27" t="s">
        <v>308</v>
      </c>
      <c r="B437" s="23"/>
      <c r="C437" s="23"/>
      <c r="D437" s="23"/>
      <c r="E437" s="24"/>
      <c r="F437" s="24"/>
      <c r="G437" s="25"/>
    </row>
    <row r="438" ht="18.75" customHeight="1" spans="1:7">
      <c r="A438" s="26" t="s">
        <v>327</v>
      </c>
      <c r="B438" s="23"/>
      <c r="C438" s="23"/>
      <c r="D438" s="23"/>
      <c r="E438" s="24"/>
      <c r="F438" s="24"/>
      <c r="G438" s="25"/>
    </row>
    <row r="439" ht="18.75" customHeight="1" spans="1:7">
      <c r="A439" s="26" t="s">
        <v>328</v>
      </c>
      <c r="B439" s="23"/>
      <c r="C439" s="23"/>
      <c r="D439" s="23"/>
      <c r="E439" s="24"/>
      <c r="F439" s="24"/>
      <c r="G439" s="25"/>
    </row>
    <row r="440" ht="18.75" customHeight="1" spans="1:7">
      <c r="A440" s="26" t="s">
        <v>329</v>
      </c>
      <c r="B440" s="23"/>
      <c r="C440" s="23"/>
      <c r="D440" s="23"/>
      <c r="E440" s="24"/>
      <c r="F440" s="24"/>
      <c r="G440" s="25"/>
    </row>
    <row r="441" ht="18.75" customHeight="1" spans="1:7">
      <c r="A441" s="27" t="s">
        <v>330</v>
      </c>
      <c r="B441" s="23">
        <f>SUM(B442:B445)</f>
        <v>0</v>
      </c>
      <c r="C441" s="23">
        <f>SUM(C442:C445)</f>
        <v>0</v>
      </c>
      <c r="D441" s="23">
        <f>SUM(D442:D445)</f>
        <v>0</v>
      </c>
      <c r="E441" s="24">
        <f>SUM(E442:E445)</f>
        <v>0</v>
      </c>
      <c r="F441" s="24"/>
      <c r="G441" s="25"/>
    </row>
    <row r="442" ht="18.75" customHeight="1" spans="1:7">
      <c r="A442" s="27" t="s">
        <v>331</v>
      </c>
      <c r="B442" s="23"/>
      <c r="C442" s="23"/>
      <c r="D442" s="23"/>
      <c r="E442" s="24"/>
      <c r="F442" s="24"/>
      <c r="G442" s="25"/>
    </row>
    <row r="443" ht="18.75" customHeight="1" spans="1:7">
      <c r="A443" s="27" t="s">
        <v>332</v>
      </c>
      <c r="B443" s="23"/>
      <c r="C443" s="23"/>
      <c r="D443" s="23"/>
      <c r="E443" s="24"/>
      <c r="F443" s="24"/>
      <c r="G443" s="25"/>
    </row>
    <row r="444" ht="18.75" customHeight="1" spans="1:7">
      <c r="A444" s="27" t="s">
        <v>333</v>
      </c>
      <c r="B444" s="23"/>
      <c r="C444" s="23"/>
      <c r="D444" s="23"/>
      <c r="E444" s="24"/>
      <c r="F444" s="24"/>
      <c r="G444" s="25"/>
    </row>
    <row r="445" ht="18.75" customHeight="1" spans="1:7">
      <c r="A445" s="27" t="s">
        <v>334</v>
      </c>
      <c r="B445" s="23"/>
      <c r="C445" s="23"/>
      <c r="D445" s="23"/>
      <c r="E445" s="24"/>
      <c r="F445" s="24"/>
      <c r="G445" s="25"/>
    </row>
    <row r="446" ht="18.75" customHeight="1" spans="1:7">
      <c r="A446" s="26" t="s">
        <v>335</v>
      </c>
      <c r="B446" s="23">
        <f>SUM(B447:B452)</f>
        <v>145</v>
      </c>
      <c r="C446" s="23">
        <f>SUM(C447:C452)</f>
        <v>80</v>
      </c>
      <c r="D446" s="23">
        <f>SUM(D447:D452)</f>
        <v>71.42</v>
      </c>
      <c r="E446" s="24">
        <f>SUM(E447:E452)</f>
        <v>83</v>
      </c>
      <c r="F446" s="24">
        <f>SUM(E446/D446)*100</f>
        <v>116.213945673481</v>
      </c>
      <c r="G446" s="25">
        <f>SUM((E446-B446)/B446)</f>
        <v>-0.427586206896552</v>
      </c>
    </row>
    <row r="447" ht="18.75" customHeight="1" spans="1:7">
      <c r="A447" s="26" t="s">
        <v>308</v>
      </c>
      <c r="B447" s="23">
        <v>68</v>
      </c>
      <c r="C447" s="23">
        <v>80</v>
      </c>
      <c r="D447" s="23">
        <v>71.42</v>
      </c>
      <c r="E447" s="24">
        <v>54</v>
      </c>
      <c r="F447" s="24">
        <f>SUM(E447/D447)*100</f>
        <v>75.6090730887707</v>
      </c>
      <c r="G447" s="25">
        <f>SUM((E447-B447)/B447)</f>
        <v>-0.205882352941176</v>
      </c>
    </row>
    <row r="448" ht="18.75" customHeight="1" spans="1:7">
      <c r="A448" s="27" t="s">
        <v>336</v>
      </c>
      <c r="B448" s="23">
        <v>54</v>
      </c>
      <c r="C448" s="23"/>
      <c r="D448" s="23"/>
      <c r="E448" s="24">
        <v>27</v>
      </c>
      <c r="F448" s="24"/>
      <c r="G448" s="25">
        <f>SUM((E448-B448)/B448)</f>
        <v>-0.5</v>
      </c>
    </row>
    <row r="449" ht="18.75" customHeight="1" spans="1:7">
      <c r="A449" s="27" t="s">
        <v>337</v>
      </c>
      <c r="B449" s="23"/>
      <c r="C449" s="23"/>
      <c r="D449" s="23"/>
      <c r="E449" s="24"/>
      <c r="F449" s="24"/>
      <c r="G449" s="25"/>
    </row>
    <row r="450" ht="18.75" customHeight="1" spans="1:7">
      <c r="A450" s="27" t="s">
        <v>338</v>
      </c>
      <c r="B450" s="23"/>
      <c r="C450" s="23"/>
      <c r="D450" s="23"/>
      <c r="E450" s="24"/>
      <c r="F450" s="24"/>
      <c r="G450" s="25"/>
    </row>
    <row r="451" ht="18.75" customHeight="1" spans="1:7">
      <c r="A451" s="26" t="s">
        <v>339</v>
      </c>
      <c r="B451" s="23"/>
      <c r="C451" s="23"/>
      <c r="D451" s="23"/>
      <c r="E451" s="24"/>
      <c r="F451" s="24"/>
      <c r="G451" s="25"/>
    </row>
    <row r="452" ht="18.75" customHeight="1" spans="1:7">
      <c r="A452" s="26" t="s">
        <v>340</v>
      </c>
      <c r="B452" s="23">
        <v>23</v>
      </c>
      <c r="C452" s="23"/>
      <c r="D452" s="23"/>
      <c r="E452" s="24">
        <v>2</v>
      </c>
      <c r="F452" s="24"/>
      <c r="G452" s="25">
        <f>SUM((E452-B452)/B452)</f>
        <v>-0.91304347826087</v>
      </c>
    </row>
    <row r="453" ht="18.75" customHeight="1" spans="1:7">
      <c r="A453" s="26" t="s">
        <v>341</v>
      </c>
      <c r="B453" s="23">
        <f>SUM(B454:B456)</f>
        <v>0</v>
      </c>
      <c r="C453" s="23">
        <f>SUM(C454:C456)</f>
        <v>0</v>
      </c>
      <c r="D453" s="23">
        <f>SUM(D454:D456)</f>
        <v>0</v>
      </c>
      <c r="E453" s="24">
        <f>SUM(E454:E456)</f>
        <v>0</v>
      </c>
      <c r="F453" s="24"/>
      <c r="G453" s="25"/>
    </row>
    <row r="454" ht="18.75" customHeight="1" spans="1:7">
      <c r="A454" s="27" t="s">
        <v>342</v>
      </c>
      <c r="B454" s="23"/>
      <c r="C454" s="23"/>
      <c r="D454" s="23"/>
      <c r="E454" s="24"/>
      <c r="F454" s="24"/>
      <c r="G454" s="25"/>
    </row>
    <row r="455" ht="18.75" customHeight="1" spans="1:7">
      <c r="A455" s="27" t="s">
        <v>343</v>
      </c>
      <c r="B455" s="23"/>
      <c r="C455" s="23"/>
      <c r="D455" s="23"/>
      <c r="E455" s="24"/>
      <c r="F455" s="24"/>
      <c r="G455" s="25"/>
    </row>
    <row r="456" ht="18.75" customHeight="1" spans="1:7">
      <c r="A456" s="27" t="s">
        <v>344</v>
      </c>
      <c r="B456" s="23"/>
      <c r="C456" s="23"/>
      <c r="D456" s="23"/>
      <c r="E456" s="24"/>
      <c r="F456" s="24"/>
      <c r="G456" s="25"/>
    </row>
    <row r="457" ht="18.75" customHeight="1" spans="1:7">
      <c r="A457" s="22" t="s">
        <v>345</v>
      </c>
      <c r="B457" s="23">
        <v>0</v>
      </c>
      <c r="C457" s="23">
        <v>0</v>
      </c>
      <c r="D457" s="23">
        <f>SUM(D458:D459)</f>
        <v>0</v>
      </c>
      <c r="E457" s="24">
        <f>SUM(E458:E459)</f>
        <v>0</v>
      </c>
      <c r="F457" s="24"/>
      <c r="G457" s="25"/>
    </row>
    <row r="458" ht="18.75" customHeight="1" spans="1:7">
      <c r="A458" s="27" t="s">
        <v>346</v>
      </c>
      <c r="B458" s="23"/>
      <c r="C458" s="23"/>
      <c r="D458" s="23"/>
      <c r="E458" s="24"/>
      <c r="F458" s="24"/>
      <c r="G458" s="25"/>
    </row>
    <row r="459" ht="18.75" customHeight="1" spans="1:7">
      <c r="A459" s="27" t="s">
        <v>347</v>
      </c>
      <c r="B459" s="23"/>
      <c r="C459" s="23"/>
      <c r="D459" s="23"/>
      <c r="E459" s="24"/>
      <c r="F459" s="24"/>
      <c r="G459" s="25"/>
    </row>
    <row r="460" ht="18.75" customHeight="1" spans="1:7">
      <c r="A460" s="26" t="s">
        <v>348</v>
      </c>
      <c r="B460" s="23">
        <f>SUM(B461:B464)</f>
        <v>4115</v>
      </c>
      <c r="C460" s="23">
        <f>SUM(C461:C464)</f>
        <v>55</v>
      </c>
      <c r="D460" s="23">
        <f>SUM(D461:D464)</f>
        <v>120</v>
      </c>
      <c r="E460" s="24">
        <f>SUM(E461:E464)</f>
        <v>5566</v>
      </c>
      <c r="F460" s="24">
        <f>SUM(E460/D460)*100</f>
        <v>4638.33333333333</v>
      </c>
      <c r="G460" s="25">
        <f>SUM((E460-B460)/B460)</f>
        <v>0.352612393681652</v>
      </c>
    </row>
    <row r="461" ht="18.75" customHeight="1" spans="1:7">
      <c r="A461" s="26" t="s">
        <v>349</v>
      </c>
      <c r="B461" s="23"/>
      <c r="C461" s="23"/>
      <c r="D461" s="23"/>
      <c r="E461" s="24"/>
      <c r="F461" s="24"/>
      <c r="G461" s="25"/>
    </row>
    <row r="462" ht="18.75" customHeight="1" spans="1:7">
      <c r="A462" s="27" t="s">
        <v>350</v>
      </c>
      <c r="B462" s="23"/>
      <c r="C462" s="23"/>
      <c r="D462" s="23"/>
      <c r="E462" s="24"/>
      <c r="F462" s="24"/>
      <c r="G462" s="25"/>
    </row>
    <row r="463" ht="18.75" customHeight="1" spans="1:7">
      <c r="A463" s="27" t="s">
        <v>351</v>
      </c>
      <c r="B463" s="23"/>
      <c r="C463" s="23"/>
      <c r="D463" s="23"/>
      <c r="E463" s="24"/>
      <c r="F463" s="24"/>
      <c r="G463" s="25"/>
    </row>
    <row r="464" ht="18.75" customHeight="1" spans="1:7">
      <c r="A464" s="27" t="s">
        <v>352</v>
      </c>
      <c r="B464" s="23">
        <v>4115</v>
      </c>
      <c r="C464" s="23">
        <v>55</v>
      </c>
      <c r="D464" s="23">
        <v>120</v>
      </c>
      <c r="E464" s="24">
        <v>5566</v>
      </c>
      <c r="F464" s="24">
        <f>SUM(E464/D464)*100</f>
        <v>4638.33333333333</v>
      </c>
      <c r="G464" s="25">
        <f>SUM((E464-B464)/B464)</f>
        <v>0.352612393681652</v>
      </c>
    </row>
    <row r="465" ht="18.75" customHeight="1" spans="1:7">
      <c r="A465" s="22" t="s">
        <v>19</v>
      </c>
      <c r="B465" s="23">
        <f>B466+B482+B490+B501+B510+B517</f>
        <v>1993</v>
      </c>
      <c r="C465" s="23">
        <f>C466+C482+C490+C501+C510+C517</f>
        <v>5839</v>
      </c>
      <c r="D465" s="23">
        <f>D466+D482+D490+D501+D510+D517</f>
        <v>5829</v>
      </c>
      <c r="E465" s="24">
        <f>E466+E482+E490+E501+E510+E517</f>
        <v>3269</v>
      </c>
      <c r="F465" s="24">
        <f>SUM(E465/D465)*100</f>
        <v>56.0816606622062</v>
      </c>
      <c r="G465" s="25">
        <f>SUM((E465-B465)/B465)</f>
        <v>0.640240842950326</v>
      </c>
    </row>
    <row r="466" ht="18.75" customHeight="1" spans="1:7">
      <c r="A466" s="22" t="s">
        <v>353</v>
      </c>
      <c r="B466" s="23">
        <f>SUM(B467:B481)</f>
        <v>1115</v>
      </c>
      <c r="C466" s="23">
        <f>SUM(C467:C481)</f>
        <v>5296</v>
      </c>
      <c r="D466" s="23">
        <f>SUM(D467:D481)</f>
        <v>5296.77</v>
      </c>
      <c r="E466" s="24">
        <f>SUM(E467:E481)</f>
        <v>1533</v>
      </c>
      <c r="F466" s="24">
        <f>SUM(E466/D466)*100</f>
        <v>28.9421666411794</v>
      </c>
      <c r="G466" s="25">
        <f>SUM((E466-B466)/B466)</f>
        <v>0.374887892376682</v>
      </c>
    </row>
    <row r="467" ht="18.75" customHeight="1" spans="1:7">
      <c r="A467" s="22" t="s">
        <v>52</v>
      </c>
      <c r="B467" s="23">
        <v>695</v>
      </c>
      <c r="C467" s="23">
        <v>750</v>
      </c>
      <c r="D467" s="23">
        <v>750</v>
      </c>
      <c r="E467" s="24">
        <v>457</v>
      </c>
      <c r="F467" s="24">
        <f>SUM(E467/D467)*100</f>
        <v>60.9333333333333</v>
      </c>
      <c r="G467" s="25">
        <f>SUM((E467-B467)/B467)</f>
        <v>-0.342446043165468</v>
      </c>
    </row>
    <row r="468" ht="18.75" customHeight="1" spans="1:7">
      <c r="A468" s="22" t="s">
        <v>53</v>
      </c>
      <c r="B468" s="23"/>
      <c r="C468" s="23"/>
      <c r="D468" s="23"/>
      <c r="E468" s="24"/>
      <c r="F468" s="24"/>
      <c r="G468" s="25"/>
    </row>
    <row r="469" ht="18.75" customHeight="1" spans="1:7">
      <c r="A469" s="22" t="s">
        <v>54</v>
      </c>
      <c r="B469" s="23"/>
      <c r="C469" s="23"/>
      <c r="D469" s="23"/>
      <c r="E469" s="24"/>
      <c r="F469" s="24"/>
      <c r="G469" s="25"/>
    </row>
    <row r="470" ht="18.75" customHeight="1" spans="1:7">
      <c r="A470" s="22" t="s">
        <v>354</v>
      </c>
      <c r="B470" s="23"/>
      <c r="C470" s="23">
        <v>50</v>
      </c>
      <c r="D470" s="23">
        <v>50</v>
      </c>
      <c r="E470" s="24">
        <v>73</v>
      </c>
      <c r="F470" s="24">
        <f>SUM(E470/D470)*100</f>
        <v>146</v>
      </c>
      <c r="G470" s="25" t="s">
        <v>62</v>
      </c>
    </row>
    <row r="471" ht="18.75" customHeight="1" spans="1:7">
      <c r="A471" s="22" t="s">
        <v>355</v>
      </c>
      <c r="B471" s="23"/>
      <c r="C471" s="23">
        <v>217</v>
      </c>
      <c r="D471" s="23">
        <v>217</v>
      </c>
      <c r="E471" s="24">
        <v>701</v>
      </c>
      <c r="F471" s="24">
        <f>SUM(E471/D471)*100</f>
        <v>323.041474654378</v>
      </c>
      <c r="G471" s="25" t="s">
        <v>62</v>
      </c>
    </row>
    <row r="472" ht="18.75" customHeight="1" spans="1:7">
      <c r="A472" s="22" t="s">
        <v>356</v>
      </c>
      <c r="B472" s="23"/>
      <c r="C472" s="23"/>
      <c r="D472" s="23"/>
      <c r="E472" s="24"/>
      <c r="F472" s="24"/>
      <c r="G472" s="25"/>
    </row>
    <row r="473" ht="18.75" customHeight="1" spans="1:7">
      <c r="A473" s="22" t="s">
        <v>357</v>
      </c>
      <c r="B473" s="23"/>
      <c r="C473" s="23"/>
      <c r="D473" s="23"/>
      <c r="E473" s="24"/>
      <c r="F473" s="24"/>
      <c r="G473" s="25"/>
    </row>
    <row r="474" ht="18.75" customHeight="1" spans="1:7">
      <c r="A474" s="22" t="s">
        <v>358</v>
      </c>
      <c r="B474" s="23"/>
      <c r="C474" s="23">
        <v>20</v>
      </c>
      <c r="D474" s="23">
        <v>20</v>
      </c>
      <c r="E474" s="24"/>
      <c r="F474" s="24">
        <f>SUM(E474/D474)*100</f>
        <v>0</v>
      </c>
      <c r="G474" s="25"/>
    </row>
    <row r="475" ht="18.75" customHeight="1" spans="1:7">
      <c r="A475" s="22" t="s">
        <v>359</v>
      </c>
      <c r="B475" s="23"/>
      <c r="C475" s="23">
        <v>30</v>
      </c>
      <c r="D475" s="23">
        <v>30</v>
      </c>
      <c r="E475" s="24">
        <v>4</v>
      </c>
      <c r="F475" s="24">
        <f>SUM(E475/D475)*100</f>
        <v>13.3333333333333</v>
      </c>
      <c r="G475" s="25" t="s">
        <v>62</v>
      </c>
    </row>
    <row r="476" ht="18.75" customHeight="1" spans="1:7">
      <c r="A476" s="22" t="s">
        <v>360</v>
      </c>
      <c r="B476" s="23"/>
      <c r="C476" s="23"/>
      <c r="D476" s="23"/>
      <c r="E476" s="24"/>
      <c r="F476" s="24"/>
      <c r="G476" s="25"/>
    </row>
    <row r="477" ht="18.75" customHeight="1" spans="1:7">
      <c r="A477" s="22" t="s">
        <v>361</v>
      </c>
      <c r="B477" s="23"/>
      <c r="C477" s="23"/>
      <c r="D477" s="23"/>
      <c r="E477" s="24"/>
      <c r="F477" s="24"/>
      <c r="G477" s="25"/>
    </row>
    <row r="478" ht="18.75" customHeight="1" spans="1:7">
      <c r="A478" s="22" t="s">
        <v>362</v>
      </c>
      <c r="B478" s="34">
        <v>420</v>
      </c>
      <c r="C478" s="23"/>
      <c r="D478" s="23"/>
      <c r="E478" s="24"/>
      <c r="F478" s="24"/>
      <c r="G478" s="25">
        <f>SUM((E478-B478)/B478)</f>
        <v>-1</v>
      </c>
    </row>
    <row r="479" ht="18.75" customHeight="1" spans="1:7">
      <c r="A479" s="22" t="s">
        <v>363</v>
      </c>
      <c r="B479" s="28"/>
      <c r="C479" s="28"/>
      <c r="D479" s="23">
        <v>112.86</v>
      </c>
      <c r="E479" s="24">
        <v>88</v>
      </c>
      <c r="F479" s="24">
        <f>SUM(E479/D479)*100</f>
        <v>77.9727095516569</v>
      </c>
      <c r="G479" s="25" t="s">
        <v>62</v>
      </c>
    </row>
    <row r="480" ht="18.75" customHeight="1" spans="1:7">
      <c r="A480" s="22" t="s">
        <v>364</v>
      </c>
      <c r="B480" s="28"/>
      <c r="C480" s="28">
        <v>4129</v>
      </c>
      <c r="D480" s="23">
        <v>116.91</v>
      </c>
      <c r="E480" s="24">
        <v>83</v>
      </c>
      <c r="F480" s="24">
        <f>SUM(E480/D480)*100</f>
        <v>70.9947823111795</v>
      </c>
      <c r="G480" s="25" t="s">
        <v>62</v>
      </c>
    </row>
    <row r="481" ht="18.75" customHeight="1" spans="1:7">
      <c r="A481" s="22" t="s">
        <v>365</v>
      </c>
      <c r="B481" s="23"/>
      <c r="C481" s="23">
        <v>100</v>
      </c>
      <c r="D481" s="23">
        <v>4000</v>
      </c>
      <c r="E481" s="24">
        <v>127</v>
      </c>
      <c r="F481" s="24">
        <f>SUM(E481/D481)*100</f>
        <v>3.175</v>
      </c>
      <c r="G481" s="25" t="s">
        <v>62</v>
      </c>
    </row>
    <row r="482" ht="18.75" customHeight="1" spans="1:7">
      <c r="A482" s="22" t="s">
        <v>366</v>
      </c>
      <c r="B482" s="23">
        <f>SUM(B483:B489)</f>
        <v>61</v>
      </c>
      <c r="C482" s="23">
        <f>SUM(C483:C489)</f>
        <v>0</v>
      </c>
      <c r="D482" s="23">
        <f>SUM(D483:D489)</f>
        <v>0</v>
      </c>
      <c r="E482" s="24">
        <f>SUM(E483:E489)</f>
        <v>329</v>
      </c>
      <c r="F482" s="24"/>
      <c r="G482" s="25">
        <f>SUM((E482-B482)/B482)</f>
        <v>4.39344262295082</v>
      </c>
    </row>
    <row r="483" ht="18.75" customHeight="1" spans="1:7">
      <c r="A483" s="22" t="s">
        <v>52</v>
      </c>
      <c r="B483" s="23"/>
      <c r="C483" s="23"/>
      <c r="D483" s="23"/>
      <c r="E483" s="24"/>
      <c r="F483" s="24"/>
      <c r="G483" s="25"/>
    </row>
    <row r="484" ht="18.75" customHeight="1" spans="1:7">
      <c r="A484" s="22" t="s">
        <v>53</v>
      </c>
      <c r="B484" s="23"/>
      <c r="C484" s="23"/>
      <c r="D484" s="23"/>
      <c r="E484" s="24"/>
      <c r="F484" s="24"/>
      <c r="G484" s="25"/>
    </row>
    <row r="485" ht="18.75" customHeight="1" spans="1:7">
      <c r="A485" s="22" t="s">
        <v>54</v>
      </c>
      <c r="B485" s="23"/>
      <c r="C485" s="23"/>
      <c r="D485" s="23"/>
      <c r="E485" s="24"/>
      <c r="F485" s="24"/>
      <c r="G485" s="25"/>
    </row>
    <row r="486" ht="18.75" customHeight="1" spans="1:7">
      <c r="A486" s="22" t="s">
        <v>367</v>
      </c>
      <c r="B486" s="23">
        <v>61</v>
      </c>
      <c r="C486" s="23"/>
      <c r="D486" s="23"/>
      <c r="E486" s="24">
        <v>292</v>
      </c>
      <c r="F486" s="24"/>
      <c r="G486" s="25">
        <f>SUM((E486-B486)/B486)</f>
        <v>3.78688524590164</v>
      </c>
    </row>
    <row r="487" ht="18.75" customHeight="1" spans="1:7">
      <c r="A487" s="22" t="s">
        <v>368</v>
      </c>
      <c r="B487" s="23"/>
      <c r="C487" s="23"/>
      <c r="D487" s="23"/>
      <c r="E487" s="24">
        <v>37</v>
      </c>
      <c r="F487" s="24"/>
      <c r="G487" s="25" t="s">
        <v>62</v>
      </c>
    </row>
    <row r="488" ht="18.75" customHeight="1" spans="1:7">
      <c r="A488" s="22" t="s">
        <v>369</v>
      </c>
      <c r="B488" s="23"/>
      <c r="C488" s="23"/>
      <c r="D488" s="23"/>
      <c r="E488" s="24"/>
      <c r="F488" s="24"/>
      <c r="G488" s="25"/>
    </row>
    <row r="489" ht="18.75" customHeight="1" spans="1:7">
      <c r="A489" s="22" t="s">
        <v>370</v>
      </c>
      <c r="B489" s="23"/>
      <c r="C489" s="23"/>
      <c r="D489" s="23"/>
      <c r="E489" s="24"/>
      <c r="F489" s="24"/>
      <c r="G489" s="25"/>
    </row>
    <row r="490" ht="18.75" customHeight="1" spans="1:7">
      <c r="A490" s="22" t="s">
        <v>371</v>
      </c>
      <c r="B490" s="23">
        <f>SUM(B491:B500)</f>
        <v>177</v>
      </c>
      <c r="C490" s="23">
        <f>SUM(C491:C500)</f>
        <v>247</v>
      </c>
      <c r="D490" s="23">
        <f>SUM(D491:D500)</f>
        <v>254.81</v>
      </c>
      <c r="E490" s="24">
        <f>SUM(E491:E500)</f>
        <v>435</v>
      </c>
      <c r="F490" s="24">
        <f>SUM(E490/D490)*100</f>
        <v>170.715435030022</v>
      </c>
      <c r="G490" s="25">
        <f>SUM((E490-B490)/B490)</f>
        <v>1.45762711864407</v>
      </c>
    </row>
    <row r="491" ht="18.75" customHeight="1" spans="1:7">
      <c r="A491" s="22" t="s">
        <v>52</v>
      </c>
      <c r="B491" s="23">
        <v>136</v>
      </c>
      <c r="C491" s="23">
        <v>90</v>
      </c>
      <c r="D491" s="23">
        <v>90</v>
      </c>
      <c r="E491" s="24">
        <v>86</v>
      </c>
      <c r="F491" s="24">
        <f>SUM(E491/D491)*100</f>
        <v>95.5555555555556</v>
      </c>
      <c r="G491" s="25">
        <f>SUM((E491-B491)/B491)</f>
        <v>-0.367647058823529</v>
      </c>
    </row>
    <row r="492" ht="18.75" customHeight="1" spans="1:7">
      <c r="A492" s="22" t="s">
        <v>53</v>
      </c>
      <c r="B492" s="23"/>
      <c r="C492" s="23"/>
      <c r="D492" s="23"/>
      <c r="E492" s="24">
        <v>5</v>
      </c>
      <c r="F492" s="24"/>
      <c r="G492" s="25" t="s">
        <v>62</v>
      </c>
    </row>
    <row r="493" ht="18.75" customHeight="1" spans="1:7">
      <c r="A493" s="22" t="s">
        <v>54</v>
      </c>
      <c r="B493" s="23"/>
      <c r="C493" s="23"/>
      <c r="D493" s="23"/>
      <c r="E493" s="24"/>
      <c r="F493" s="24"/>
      <c r="G493" s="25"/>
    </row>
    <row r="494" ht="18.75" customHeight="1" spans="1:7">
      <c r="A494" s="22" t="s">
        <v>372</v>
      </c>
      <c r="B494" s="23"/>
      <c r="C494" s="23"/>
      <c r="D494" s="23"/>
      <c r="E494" s="24"/>
      <c r="F494" s="24"/>
      <c r="G494" s="25"/>
    </row>
    <row r="495" ht="18.75" customHeight="1" spans="1:7">
      <c r="A495" s="22" t="s">
        <v>373</v>
      </c>
      <c r="B495" s="23">
        <v>41</v>
      </c>
      <c r="C495" s="23"/>
      <c r="D495" s="23"/>
      <c r="E495" s="24">
        <v>49</v>
      </c>
      <c r="F495" s="24"/>
      <c r="G495" s="25">
        <f>SUM((E495-B495)/B495)</f>
        <v>0.195121951219512</v>
      </c>
    </row>
    <row r="496" ht="18.75" customHeight="1" spans="1:7">
      <c r="A496" s="22" t="s">
        <v>374</v>
      </c>
      <c r="B496" s="23"/>
      <c r="C496" s="23"/>
      <c r="D496" s="23"/>
      <c r="E496" s="24"/>
      <c r="F496" s="24"/>
      <c r="G496" s="25"/>
    </row>
    <row r="497" ht="18.75" customHeight="1" spans="1:7">
      <c r="A497" s="22" t="s">
        <v>375</v>
      </c>
      <c r="B497" s="23"/>
      <c r="C497" s="23">
        <v>150</v>
      </c>
      <c r="D497" s="23">
        <v>150</v>
      </c>
      <c r="E497" s="24">
        <v>114</v>
      </c>
      <c r="F497" s="24">
        <f>SUM(E497/D497)*100</f>
        <v>76</v>
      </c>
      <c r="G497" s="25" t="s">
        <v>62</v>
      </c>
    </row>
    <row r="498" ht="18.75" customHeight="1" spans="1:7">
      <c r="A498" s="22" t="s">
        <v>376</v>
      </c>
      <c r="B498" s="23"/>
      <c r="C498" s="23"/>
      <c r="D498" s="23"/>
      <c r="E498" s="24">
        <v>112</v>
      </c>
      <c r="F498" s="24"/>
      <c r="G498" s="25" t="s">
        <v>62</v>
      </c>
    </row>
    <row r="499" ht="18.75" customHeight="1" spans="1:7">
      <c r="A499" s="22" t="s">
        <v>377</v>
      </c>
      <c r="B499" s="23"/>
      <c r="C499" s="23"/>
      <c r="D499" s="23"/>
      <c r="E499" s="24"/>
      <c r="F499" s="24"/>
      <c r="G499" s="25"/>
    </row>
    <row r="500" ht="18.75" customHeight="1" spans="1:7">
      <c r="A500" s="22" t="s">
        <v>378</v>
      </c>
      <c r="B500" s="23"/>
      <c r="C500" s="23">
        <v>7</v>
      </c>
      <c r="D500" s="23">
        <v>14.81</v>
      </c>
      <c r="E500" s="24">
        <v>69</v>
      </c>
      <c r="F500" s="24">
        <f>SUM(E500/D500)*100</f>
        <v>465.901417960837</v>
      </c>
      <c r="G500" s="25" t="s">
        <v>62</v>
      </c>
    </row>
    <row r="501" ht="18.75" customHeight="1" spans="1:7">
      <c r="A501" s="22" t="s">
        <v>379</v>
      </c>
      <c r="B501" s="23">
        <f>SUM(B502:B509)</f>
        <v>0</v>
      </c>
      <c r="C501" s="23">
        <f>SUM(C502:C509)</f>
        <v>0</v>
      </c>
      <c r="D501" s="23">
        <f>SUM(D502:D509)</f>
        <v>0</v>
      </c>
      <c r="E501" s="24">
        <f>SUM(E502:E509)</f>
        <v>30</v>
      </c>
      <c r="F501" s="24"/>
      <c r="G501" s="25" t="s">
        <v>62</v>
      </c>
    </row>
    <row r="502" ht="18.75" customHeight="1" spans="1:7">
      <c r="A502" s="22" t="s">
        <v>52</v>
      </c>
      <c r="B502" s="28"/>
      <c r="C502" s="28"/>
      <c r="D502" s="23"/>
      <c r="E502" s="24">
        <v>29</v>
      </c>
      <c r="F502" s="24"/>
      <c r="G502" s="25" t="s">
        <v>62</v>
      </c>
    </row>
    <row r="503" ht="18.75" customHeight="1" spans="1:7">
      <c r="A503" s="22" t="s">
        <v>380</v>
      </c>
      <c r="B503" s="28"/>
      <c r="C503" s="28"/>
      <c r="D503" s="23"/>
      <c r="E503" s="24"/>
      <c r="F503" s="24"/>
      <c r="G503" s="25"/>
    </row>
    <row r="504" ht="18.75" customHeight="1" spans="1:7">
      <c r="A504" s="22" t="s">
        <v>54</v>
      </c>
      <c r="B504" s="28"/>
      <c r="C504" s="28"/>
      <c r="D504" s="23"/>
      <c r="E504" s="24"/>
      <c r="F504" s="24"/>
      <c r="G504" s="25"/>
    </row>
    <row r="505" ht="18.75" customHeight="1" spans="1:7">
      <c r="A505" s="22" t="s">
        <v>381</v>
      </c>
      <c r="B505" s="28"/>
      <c r="C505" s="28"/>
      <c r="D505" s="23"/>
      <c r="E505" s="24"/>
      <c r="F505" s="24"/>
      <c r="G505" s="25"/>
    </row>
    <row r="506" ht="18.75" customHeight="1" spans="1:7">
      <c r="A506" s="22" t="s">
        <v>382</v>
      </c>
      <c r="B506" s="28"/>
      <c r="C506" s="28"/>
      <c r="D506" s="23"/>
      <c r="E506" s="24"/>
      <c r="F506" s="24"/>
      <c r="G506" s="25"/>
    </row>
    <row r="507" ht="18.75" customHeight="1" spans="1:7">
      <c r="A507" s="22" t="s">
        <v>383</v>
      </c>
      <c r="B507" s="28"/>
      <c r="C507" s="28"/>
      <c r="D507" s="23"/>
      <c r="E507" s="24"/>
      <c r="F507" s="24"/>
      <c r="G507" s="25"/>
    </row>
    <row r="508" ht="18.75" customHeight="1" spans="1:7">
      <c r="A508" s="22" t="s">
        <v>384</v>
      </c>
      <c r="B508" s="28"/>
      <c r="C508" s="28"/>
      <c r="D508" s="23"/>
      <c r="E508" s="24"/>
      <c r="F508" s="24"/>
      <c r="G508" s="25"/>
    </row>
    <row r="509" ht="18.75" customHeight="1" spans="1:7">
      <c r="A509" s="22" t="s">
        <v>385</v>
      </c>
      <c r="B509" s="28"/>
      <c r="C509" s="28"/>
      <c r="D509" s="23"/>
      <c r="E509" s="24">
        <v>1</v>
      </c>
      <c r="F509" s="24"/>
      <c r="G509" s="25" t="s">
        <v>62</v>
      </c>
    </row>
    <row r="510" ht="18.75" customHeight="1" spans="1:7">
      <c r="A510" s="22" t="s">
        <v>386</v>
      </c>
      <c r="B510" s="23">
        <f>SUM(B511:B516)</f>
        <v>640</v>
      </c>
      <c r="C510" s="23">
        <f>SUM(C511:C516)</f>
        <v>296</v>
      </c>
      <c r="D510" s="23">
        <f>SUM(D511:D516)</f>
        <v>277.42</v>
      </c>
      <c r="E510" s="24">
        <f>SUM(E511:E516)</f>
        <v>557</v>
      </c>
      <c r="F510" s="24">
        <f>SUM(E510/D510)*100</f>
        <v>200.778602840459</v>
      </c>
      <c r="G510" s="25">
        <f>SUM((E510-B510)/B510)</f>
        <v>-0.1296875</v>
      </c>
    </row>
    <row r="511" ht="18.75" customHeight="1" spans="1:7">
      <c r="A511" s="22" t="s">
        <v>52</v>
      </c>
      <c r="B511" s="23">
        <v>348</v>
      </c>
      <c r="C511" s="23">
        <v>200</v>
      </c>
      <c r="D511" s="23">
        <v>277.42</v>
      </c>
      <c r="E511" s="24">
        <v>243</v>
      </c>
      <c r="F511" s="24">
        <f>SUM(E511/D511)*100</f>
        <v>87.5928195515824</v>
      </c>
      <c r="G511" s="25">
        <f>SUM((E511-B511)/B511)</f>
        <v>-0.301724137931034</v>
      </c>
    </row>
    <row r="512" ht="18.75" customHeight="1" spans="1:7">
      <c r="A512" s="22" t="s">
        <v>53</v>
      </c>
      <c r="B512" s="23">
        <v>144</v>
      </c>
      <c r="C512" s="23"/>
      <c r="D512" s="23"/>
      <c r="E512" s="24"/>
      <c r="F512" s="24"/>
      <c r="G512" s="25">
        <f>SUM((E512-B512)/B512)</f>
        <v>-1</v>
      </c>
    </row>
    <row r="513" ht="18.75" customHeight="1" spans="1:7">
      <c r="A513" s="22" t="s">
        <v>54</v>
      </c>
      <c r="B513" s="23"/>
      <c r="C513" s="23"/>
      <c r="D513" s="23"/>
      <c r="E513" s="24"/>
      <c r="F513" s="24"/>
      <c r="G513" s="25"/>
    </row>
    <row r="514" ht="18.75" customHeight="1" spans="1:7">
      <c r="A514" s="22" t="s">
        <v>387</v>
      </c>
      <c r="B514" s="23"/>
      <c r="C514" s="23"/>
      <c r="D514" s="23"/>
      <c r="E514" s="24">
        <v>37</v>
      </c>
      <c r="F514" s="24"/>
      <c r="G514" s="25" t="s">
        <v>62</v>
      </c>
    </row>
    <row r="515" ht="18.75" customHeight="1" spans="1:7">
      <c r="A515" s="22" t="s">
        <v>388</v>
      </c>
      <c r="B515" s="23">
        <v>148</v>
      </c>
      <c r="C515" s="23"/>
      <c r="D515" s="23"/>
      <c r="E515" s="24">
        <v>244</v>
      </c>
      <c r="F515" s="24"/>
      <c r="G515" s="25">
        <f>SUM((E515-B515)/B515)</f>
        <v>0.648648648648649</v>
      </c>
    </row>
    <row r="516" ht="18.75" customHeight="1" spans="1:7">
      <c r="A516" s="22" t="s">
        <v>389</v>
      </c>
      <c r="B516" s="23"/>
      <c r="C516" s="23">
        <v>96</v>
      </c>
      <c r="D516" s="23"/>
      <c r="E516" s="24">
        <v>33</v>
      </c>
      <c r="F516" s="24"/>
      <c r="G516" s="25" t="s">
        <v>62</v>
      </c>
    </row>
    <row r="517" ht="18.75" customHeight="1" spans="1:7">
      <c r="A517" s="22" t="s">
        <v>390</v>
      </c>
      <c r="B517" s="23"/>
      <c r="C517" s="23"/>
      <c r="D517" s="23">
        <f>SUM(D518:D520)</f>
        <v>0</v>
      </c>
      <c r="E517" s="24">
        <f>SUM(E518:E520)</f>
        <v>385</v>
      </c>
      <c r="F517" s="24"/>
      <c r="G517" s="25" t="s">
        <v>62</v>
      </c>
    </row>
    <row r="518" ht="18.75" customHeight="1" spans="1:7">
      <c r="A518" s="22" t="s">
        <v>391</v>
      </c>
      <c r="B518" s="23"/>
      <c r="C518" s="23"/>
      <c r="D518" s="23"/>
      <c r="E518" s="24"/>
      <c r="F518" s="24"/>
      <c r="G518" s="25"/>
    </row>
    <row r="519" ht="18.75" customHeight="1" spans="1:7">
      <c r="A519" s="22" t="s">
        <v>392</v>
      </c>
      <c r="B519" s="23"/>
      <c r="C519" s="23"/>
      <c r="D519" s="23"/>
      <c r="E519" s="24">
        <v>69</v>
      </c>
      <c r="F519" s="24"/>
      <c r="G519" s="25" t="s">
        <v>62</v>
      </c>
    </row>
    <row r="520" ht="18.75" customHeight="1" spans="1:7">
      <c r="A520" s="22" t="s">
        <v>393</v>
      </c>
      <c r="B520" s="28"/>
      <c r="C520" s="28"/>
      <c r="D520" s="23"/>
      <c r="E520" s="24">
        <v>316</v>
      </c>
      <c r="F520" s="24"/>
      <c r="G520" s="25" t="s">
        <v>62</v>
      </c>
    </row>
    <row r="521" ht="18.75" customHeight="1" spans="1:7">
      <c r="A521" s="22" t="s">
        <v>20</v>
      </c>
      <c r="B521" s="23">
        <f>B522+B536+B544+B546+B555+B559+B569+B577+B584+B591+B600+B605+B608+B611+B614+B617+B620+B624+B629+B637</f>
        <v>45225</v>
      </c>
      <c r="C521" s="23">
        <f>C522+C536+C544+C546+C555+C559+C569+C577+C584+C591+C600+C605+C608+C611+C614+C617+C620+C624+C629+C637</f>
        <v>27654</v>
      </c>
      <c r="D521" s="23">
        <f>D522+D536+D544+D546+D555+D559+D569+D577+D584+D591+D600+D605+D608+D611+D614+D617+D620+D624+D629+D637</f>
        <v>20223</v>
      </c>
      <c r="E521" s="24">
        <f>E522+E536+E544+E546+E555+E559+E569+E577+E584+E591+E600+E605+E608+E611+E614+E617+E620+E624+E629+E637</f>
        <v>59414</v>
      </c>
      <c r="F521" s="24">
        <f>SUM(E521/D521)*100</f>
        <v>293.794194728774</v>
      </c>
      <c r="G521" s="25">
        <f t="shared" ref="G521:G581" si="2">SUM((E521-B521)/B521)</f>
        <v>0.313742399115533</v>
      </c>
    </row>
    <row r="522" ht="18.75" customHeight="1" spans="1:7">
      <c r="A522" s="22" t="s">
        <v>394</v>
      </c>
      <c r="B522" s="23">
        <f>SUM(B523:B535)</f>
        <v>1278</v>
      </c>
      <c r="C522" s="23">
        <f>SUM(C523:C535)</f>
        <v>1125</v>
      </c>
      <c r="D522" s="23">
        <f>SUM(D523:D535)</f>
        <v>1022.8</v>
      </c>
      <c r="E522" s="24">
        <f>SUM(E523:E535)</f>
        <v>1344</v>
      </c>
      <c r="F522" s="24">
        <f>SUM(E522/D522)*100</f>
        <v>131.403989049668</v>
      </c>
      <c r="G522" s="25">
        <f t="shared" si="2"/>
        <v>0.0516431924882629</v>
      </c>
    </row>
    <row r="523" ht="18.75" customHeight="1" spans="1:7">
      <c r="A523" s="22" t="s">
        <v>52</v>
      </c>
      <c r="B523" s="23">
        <v>831</v>
      </c>
      <c r="C523" s="23">
        <v>700</v>
      </c>
      <c r="D523" s="23">
        <v>700</v>
      </c>
      <c r="E523" s="24">
        <v>973</v>
      </c>
      <c r="F523" s="24">
        <f>SUM(E523/D523)*100</f>
        <v>139</v>
      </c>
      <c r="G523" s="25">
        <f t="shared" si="2"/>
        <v>0.170878459687124</v>
      </c>
    </row>
    <row r="524" ht="18.75" customHeight="1" spans="1:7">
      <c r="A524" s="22" t="s">
        <v>53</v>
      </c>
      <c r="B524" s="23"/>
      <c r="C524" s="23">
        <v>10</v>
      </c>
      <c r="D524" s="23">
        <v>10</v>
      </c>
      <c r="E524" s="24"/>
      <c r="F524" s="24">
        <f>SUM(E524/D524)*100</f>
        <v>0</v>
      </c>
      <c r="G524" s="25"/>
    </row>
    <row r="525" ht="18.75" customHeight="1" spans="1:7">
      <c r="A525" s="22" t="s">
        <v>54</v>
      </c>
      <c r="B525" s="23"/>
      <c r="C525" s="23"/>
      <c r="D525" s="23"/>
      <c r="E525" s="24"/>
      <c r="F525" s="24"/>
      <c r="G525" s="25"/>
    </row>
    <row r="526" ht="18.75" customHeight="1" spans="1:7">
      <c r="A526" s="22" t="s">
        <v>395</v>
      </c>
      <c r="B526" s="23"/>
      <c r="C526" s="23"/>
      <c r="D526" s="23"/>
      <c r="E526" s="24"/>
      <c r="F526" s="24"/>
      <c r="G526" s="25"/>
    </row>
    <row r="527" ht="18.75" customHeight="1" spans="1:7">
      <c r="A527" s="22" t="s">
        <v>396</v>
      </c>
      <c r="B527" s="23">
        <v>5</v>
      </c>
      <c r="C527" s="23"/>
      <c r="D527" s="23"/>
      <c r="E527" s="24"/>
      <c r="F527" s="24"/>
      <c r="G527" s="25">
        <f t="shared" si="2"/>
        <v>-1</v>
      </c>
    </row>
    <row r="528" ht="18.75" customHeight="1" spans="1:7">
      <c r="A528" s="22" t="s">
        <v>397</v>
      </c>
      <c r="B528" s="23">
        <v>17</v>
      </c>
      <c r="C528" s="23"/>
      <c r="D528" s="23"/>
      <c r="E528" s="24">
        <v>15</v>
      </c>
      <c r="F528" s="24"/>
      <c r="G528" s="25">
        <f t="shared" si="2"/>
        <v>-0.117647058823529</v>
      </c>
    </row>
    <row r="529" ht="18.75" customHeight="1" spans="1:7">
      <c r="A529" s="22" t="s">
        <v>398</v>
      </c>
      <c r="B529" s="23"/>
      <c r="C529" s="23"/>
      <c r="D529" s="23"/>
      <c r="E529" s="24"/>
      <c r="F529" s="24"/>
      <c r="G529" s="25"/>
    </row>
    <row r="530" ht="18.75" customHeight="1" spans="1:7">
      <c r="A530" s="22" t="s">
        <v>95</v>
      </c>
      <c r="B530" s="23">
        <v>1</v>
      </c>
      <c r="C530" s="23"/>
      <c r="D530" s="23"/>
      <c r="E530" s="24"/>
      <c r="F530" s="24"/>
      <c r="G530" s="25">
        <f t="shared" si="2"/>
        <v>-1</v>
      </c>
    </row>
    <row r="531" ht="18.75" customHeight="1" spans="1:7">
      <c r="A531" s="22" t="s">
        <v>399</v>
      </c>
      <c r="B531" s="23">
        <v>393</v>
      </c>
      <c r="C531" s="23">
        <v>300</v>
      </c>
      <c r="D531" s="23">
        <v>300</v>
      </c>
      <c r="E531" s="24">
        <v>343</v>
      </c>
      <c r="F531" s="24">
        <f>SUM(E531/D531)*100</f>
        <v>114.333333333333</v>
      </c>
      <c r="G531" s="25">
        <f t="shared" si="2"/>
        <v>-0.127226463104326</v>
      </c>
    </row>
    <row r="532" ht="18.75" customHeight="1" spans="1:7">
      <c r="A532" s="22" t="s">
        <v>400</v>
      </c>
      <c r="B532" s="23"/>
      <c r="C532" s="23"/>
      <c r="D532" s="23"/>
      <c r="E532" s="24">
        <v>1</v>
      </c>
      <c r="F532" s="24"/>
      <c r="G532" s="25" t="s">
        <v>62</v>
      </c>
    </row>
    <row r="533" ht="18.75" customHeight="1" spans="1:7">
      <c r="A533" s="22" t="s">
        <v>401</v>
      </c>
      <c r="B533" s="23"/>
      <c r="C533" s="23"/>
      <c r="D533" s="23"/>
      <c r="E533" s="24"/>
      <c r="F533" s="24"/>
      <c r="G533" s="25"/>
    </row>
    <row r="534" ht="18.75" customHeight="1" spans="1:7">
      <c r="A534" s="22" t="s">
        <v>402</v>
      </c>
      <c r="B534" s="23">
        <v>2</v>
      </c>
      <c r="C534" s="23"/>
      <c r="D534" s="23"/>
      <c r="E534" s="24"/>
      <c r="F534" s="24"/>
      <c r="G534" s="25">
        <f t="shared" si="2"/>
        <v>-1</v>
      </c>
    </row>
    <row r="535" ht="18.75" customHeight="1" spans="1:7">
      <c r="A535" s="22" t="s">
        <v>403</v>
      </c>
      <c r="B535" s="23">
        <v>29</v>
      </c>
      <c r="C535" s="23">
        <v>115</v>
      </c>
      <c r="D535" s="23">
        <v>12.8</v>
      </c>
      <c r="E535" s="24">
        <v>12</v>
      </c>
      <c r="F535" s="24">
        <f>SUM(E535/D535)*100</f>
        <v>93.75</v>
      </c>
      <c r="G535" s="25">
        <f t="shared" si="2"/>
        <v>-0.586206896551724</v>
      </c>
    </row>
    <row r="536" ht="18.75" customHeight="1" spans="1:7">
      <c r="A536" s="22" t="s">
        <v>404</v>
      </c>
      <c r="B536" s="23">
        <f>SUM(B537:B543)</f>
        <v>1056</v>
      </c>
      <c r="C536" s="23">
        <f>SUM(C537:C543)</f>
        <v>354</v>
      </c>
      <c r="D536" s="23">
        <f>SUM(D537:D543)</f>
        <v>415.55</v>
      </c>
      <c r="E536" s="24">
        <f>SUM(E537:E543)</f>
        <v>790</v>
      </c>
      <c r="F536" s="24">
        <f>SUM(E536/D536)*100</f>
        <v>190.109493442426</v>
      </c>
      <c r="G536" s="25">
        <f t="shared" si="2"/>
        <v>-0.251893939393939</v>
      </c>
    </row>
    <row r="537" ht="18.75" customHeight="1" spans="1:7">
      <c r="A537" s="22" t="s">
        <v>52</v>
      </c>
      <c r="B537" s="23">
        <v>577</v>
      </c>
      <c r="C537" s="23">
        <v>200</v>
      </c>
      <c r="D537" s="23">
        <v>415.55</v>
      </c>
      <c r="E537" s="24">
        <v>595</v>
      </c>
      <c r="F537" s="24">
        <f>SUM(E537/D537)*100</f>
        <v>143.18373240284</v>
      </c>
      <c r="G537" s="25">
        <f t="shared" si="2"/>
        <v>0.0311958405545927</v>
      </c>
    </row>
    <row r="538" ht="18.75" customHeight="1" spans="1:7">
      <c r="A538" s="22" t="s">
        <v>53</v>
      </c>
      <c r="B538" s="23">
        <v>389</v>
      </c>
      <c r="C538" s="23"/>
      <c r="D538" s="23"/>
      <c r="E538" s="24"/>
      <c r="F538" s="24"/>
      <c r="G538" s="25">
        <f t="shared" si="2"/>
        <v>-1</v>
      </c>
    </row>
    <row r="539" ht="18.75" customHeight="1" spans="1:7">
      <c r="A539" s="22" t="s">
        <v>54</v>
      </c>
      <c r="B539" s="23"/>
      <c r="C539" s="23"/>
      <c r="D539" s="23"/>
      <c r="E539" s="24"/>
      <c r="F539" s="24"/>
      <c r="G539" s="25"/>
    </row>
    <row r="540" ht="18.75" customHeight="1" spans="1:7">
      <c r="A540" s="22" t="s">
        <v>405</v>
      </c>
      <c r="B540" s="23"/>
      <c r="C540" s="23"/>
      <c r="D540" s="23"/>
      <c r="E540" s="24"/>
      <c r="F540" s="24"/>
      <c r="G540" s="25"/>
    </row>
    <row r="541" ht="18.75" customHeight="1" spans="1:7">
      <c r="A541" s="22" t="s">
        <v>406</v>
      </c>
      <c r="B541" s="28"/>
      <c r="C541" s="28"/>
      <c r="D541" s="23"/>
      <c r="E541" s="24">
        <v>31</v>
      </c>
      <c r="F541" s="24"/>
      <c r="G541" s="25" t="s">
        <v>62</v>
      </c>
    </row>
    <row r="542" ht="18.75" customHeight="1" spans="1:7">
      <c r="A542" s="22" t="s">
        <v>407</v>
      </c>
      <c r="B542" s="23"/>
      <c r="C542" s="23"/>
      <c r="D542" s="23"/>
      <c r="E542" s="24"/>
      <c r="F542" s="24"/>
      <c r="G542" s="25"/>
    </row>
    <row r="543" ht="18.75" customHeight="1" spans="1:7">
      <c r="A543" s="22" t="s">
        <v>408</v>
      </c>
      <c r="B543" s="23">
        <v>90</v>
      </c>
      <c r="C543" s="23">
        <v>154</v>
      </c>
      <c r="D543" s="23"/>
      <c r="E543" s="24">
        <v>164</v>
      </c>
      <c r="F543" s="24"/>
      <c r="G543" s="25">
        <f t="shared" si="2"/>
        <v>0.822222222222222</v>
      </c>
    </row>
    <row r="544" ht="18.75" customHeight="1" spans="1:7">
      <c r="A544" s="22" t="s">
        <v>409</v>
      </c>
      <c r="B544" s="23">
        <f>B545</f>
        <v>0</v>
      </c>
      <c r="C544" s="23">
        <f>C545</f>
        <v>0</v>
      </c>
      <c r="D544" s="23">
        <f>D545</f>
        <v>0</v>
      </c>
      <c r="E544" s="24">
        <f>E545</f>
        <v>0</v>
      </c>
      <c r="F544" s="24"/>
      <c r="G544" s="25"/>
    </row>
    <row r="545" ht="18.75" customHeight="1" spans="1:7">
      <c r="A545" s="22" t="s">
        <v>410</v>
      </c>
      <c r="B545" s="23"/>
      <c r="C545" s="23"/>
      <c r="D545" s="23"/>
      <c r="E545" s="24"/>
      <c r="F545" s="24"/>
      <c r="G545" s="25"/>
    </row>
    <row r="546" ht="18.75" customHeight="1" spans="1:7">
      <c r="A546" s="22" t="s">
        <v>411</v>
      </c>
      <c r="B546" s="23">
        <f>SUM(B547:B554)</f>
        <v>6959</v>
      </c>
      <c r="C546" s="23">
        <f>SUM(C547:C554)</f>
        <v>7259</v>
      </c>
      <c r="D546" s="23">
        <f>SUM(D547:D554)</f>
        <v>6899.74</v>
      </c>
      <c r="E546" s="24">
        <f>SUM(E547:E554)</f>
        <v>7958</v>
      </c>
      <c r="F546" s="24">
        <f>SUM(E546/D546)*100</f>
        <v>115.337679390818</v>
      </c>
      <c r="G546" s="25">
        <f t="shared" si="2"/>
        <v>0.1435551084926</v>
      </c>
    </row>
    <row r="547" ht="18.75" customHeight="1" spans="1:7">
      <c r="A547" s="22" t="s">
        <v>412</v>
      </c>
      <c r="B547" s="23">
        <v>64</v>
      </c>
      <c r="C547" s="23">
        <v>160</v>
      </c>
      <c r="D547" s="23">
        <v>281.92</v>
      </c>
      <c r="E547" s="24">
        <v>91</v>
      </c>
      <c r="F547" s="24">
        <f>SUM(E547/D547)*100</f>
        <v>32.2786606129398</v>
      </c>
      <c r="G547" s="25">
        <f t="shared" si="2"/>
        <v>0.421875</v>
      </c>
    </row>
    <row r="548" ht="18.75" customHeight="1" spans="1:7">
      <c r="A548" s="22" t="s">
        <v>413</v>
      </c>
      <c r="B548" s="23">
        <v>780</v>
      </c>
      <c r="C548" s="23">
        <v>800</v>
      </c>
      <c r="D548" s="23">
        <v>800</v>
      </c>
      <c r="E548" s="24">
        <v>212</v>
      </c>
      <c r="F548" s="24">
        <f>SUM(E548/D548)*100</f>
        <v>26.5</v>
      </c>
      <c r="G548" s="25">
        <f t="shared" si="2"/>
        <v>-0.728205128205128</v>
      </c>
    </row>
    <row r="549" ht="18.75" customHeight="1" spans="1:7">
      <c r="A549" s="22" t="s">
        <v>414</v>
      </c>
      <c r="B549" s="23"/>
      <c r="C549" s="23"/>
      <c r="D549" s="23"/>
      <c r="E549" s="24"/>
      <c r="F549" s="24"/>
      <c r="G549" s="25"/>
    </row>
    <row r="550" ht="18.75" customHeight="1" spans="1:7">
      <c r="A550" s="22" t="s">
        <v>415</v>
      </c>
      <c r="B550" s="23"/>
      <c r="C550" s="23"/>
      <c r="D550" s="23"/>
      <c r="E550" s="24"/>
      <c r="F550" s="24"/>
      <c r="G550" s="25"/>
    </row>
    <row r="551" ht="18.75" customHeight="1" spans="1:7">
      <c r="A551" s="22" t="s">
        <v>416</v>
      </c>
      <c r="B551" s="23">
        <v>5330</v>
      </c>
      <c r="C551" s="23">
        <v>4299</v>
      </c>
      <c r="D551" s="23">
        <v>4099</v>
      </c>
      <c r="E551" s="24">
        <v>5246</v>
      </c>
      <c r="F551" s="24">
        <f>SUM(E551/D551)*100</f>
        <v>127.982434740181</v>
      </c>
      <c r="G551" s="25">
        <f t="shared" si="2"/>
        <v>-0.0157598499061914</v>
      </c>
    </row>
    <row r="552" ht="18.75" customHeight="1" spans="1:7">
      <c r="A552" s="22" t="s">
        <v>417</v>
      </c>
      <c r="B552" s="23"/>
      <c r="C552" s="23"/>
      <c r="D552" s="23"/>
      <c r="E552" s="24">
        <v>552</v>
      </c>
      <c r="F552" s="24"/>
      <c r="G552" s="25" t="s">
        <v>62</v>
      </c>
    </row>
    <row r="553" ht="18.75" customHeight="1" spans="1:7">
      <c r="A553" s="22" t="s">
        <v>418</v>
      </c>
      <c r="B553" s="23">
        <v>776</v>
      </c>
      <c r="C553" s="23">
        <v>2000</v>
      </c>
      <c r="D553" s="23">
        <v>1718.82</v>
      </c>
      <c r="E553" s="24">
        <v>1840</v>
      </c>
      <c r="F553" s="24">
        <f>SUM(E553/D553)*100</f>
        <v>107.050185592441</v>
      </c>
      <c r="G553" s="25">
        <f t="shared" si="2"/>
        <v>1.37113402061856</v>
      </c>
    </row>
    <row r="554" ht="18.75" customHeight="1" spans="1:7">
      <c r="A554" s="22" t="s">
        <v>419</v>
      </c>
      <c r="B554" s="23">
        <v>9</v>
      </c>
      <c r="C554" s="23"/>
      <c r="D554" s="23"/>
      <c r="E554" s="24">
        <v>17</v>
      </c>
      <c r="F554" s="24"/>
      <c r="G554" s="25">
        <f t="shared" si="2"/>
        <v>0.888888888888889</v>
      </c>
    </row>
    <row r="555" ht="18.75" customHeight="1" spans="1:7">
      <c r="A555" s="22" t="s">
        <v>420</v>
      </c>
      <c r="B555" s="23">
        <f>SUM(B556:B558)</f>
        <v>0</v>
      </c>
      <c r="C555" s="23">
        <f>SUM(C556:C558)</f>
        <v>0</v>
      </c>
      <c r="D555" s="23">
        <f>SUM(D556:D558)</f>
        <v>0</v>
      </c>
      <c r="E555" s="24">
        <f>SUM(E556:E558)</f>
        <v>0</v>
      </c>
      <c r="F555" s="24"/>
      <c r="G555" s="25"/>
    </row>
    <row r="556" ht="18.75" customHeight="1" spans="1:7">
      <c r="A556" s="22" t="s">
        <v>421</v>
      </c>
      <c r="B556" s="23"/>
      <c r="C556" s="23"/>
      <c r="D556" s="23"/>
      <c r="E556" s="24"/>
      <c r="F556" s="24"/>
      <c r="G556" s="25"/>
    </row>
    <row r="557" ht="18.75" customHeight="1" spans="1:7">
      <c r="A557" s="22" t="s">
        <v>422</v>
      </c>
      <c r="B557" s="23"/>
      <c r="C557" s="23"/>
      <c r="D557" s="23"/>
      <c r="E557" s="24"/>
      <c r="F557" s="24"/>
      <c r="G557" s="25"/>
    </row>
    <row r="558" ht="18.75" customHeight="1" spans="1:7">
      <c r="A558" s="22" t="s">
        <v>423</v>
      </c>
      <c r="B558" s="23"/>
      <c r="C558" s="23"/>
      <c r="D558" s="23"/>
      <c r="E558" s="24"/>
      <c r="F558" s="24"/>
      <c r="G558" s="25"/>
    </row>
    <row r="559" ht="18.75" customHeight="1" spans="1:7">
      <c r="A559" s="22" t="s">
        <v>424</v>
      </c>
      <c r="B559" s="23">
        <f>SUM(B560:B568)</f>
        <v>576</v>
      </c>
      <c r="C559" s="23">
        <f>SUM(C560:C568)</f>
        <v>605</v>
      </c>
      <c r="D559" s="23">
        <f>SUM(D560:D568)</f>
        <v>437</v>
      </c>
      <c r="E559" s="24">
        <f>SUM(E560:E568)</f>
        <v>1127</v>
      </c>
      <c r="F559" s="24">
        <f>SUM(E559/D559)*100</f>
        <v>257.894736842105</v>
      </c>
      <c r="G559" s="25">
        <f t="shared" si="2"/>
        <v>0.956597222222222</v>
      </c>
    </row>
    <row r="560" ht="18.75" customHeight="1" spans="1:7">
      <c r="A560" s="22" t="s">
        <v>425</v>
      </c>
      <c r="B560" s="23">
        <v>449</v>
      </c>
      <c r="C560" s="23">
        <v>605</v>
      </c>
      <c r="D560" s="23">
        <v>437</v>
      </c>
      <c r="E560" s="24">
        <v>1127</v>
      </c>
      <c r="F560" s="24">
        <f>SUM(E560/D560)*100</f>
        <v>257.894736842105</v>
      </c>
      <c r="G560" s="25">
        <f t="shared" si="2"/>
        <v>1.51002227171492</v>
      </c>
    </row>
    <row r="561" ht="18.75" customHeight="1" spans="1:7">
      <c r="A561" s="22" t="s">
        <v>426</v>
      </c>
      <c r="B561" s="23"/>
      <c r="C561" s="23"/>
      <c r="D561" s="23"/>
      <c r="E561" s="24"/>
      <c r="F561" s="24"/>
      <c r="G561" s="25"/>
    </row>
    <row r="562" ht="18.75" customHeight="1" spans="1:7">
      <c r="A562" s="22" t="s">
        <v>427</v>
      </c>
      <c r="B562" s="23"/>
      <c r="C562" s="23"/>
      <c r="D562" s="23"/>
      <c r="E562" s="24"/>
      <c r="F562" s="24"/>
      <c r="G562" s="25"/>
    </row>
    <row r="563" ht="18.75" customHeight="1" spans="1:7">
      <c r="A563" s="22" t="s">
        <v>428</v>
      </c>
      <c r="B563" s="23">
        <v>34</v>
      </c>
      <c r="C563" s="23"/>
      <c r="D563" s="23"/>
      <c r="E563" s="24"/>
      <c r="F563" s="24"/>
      <c r="G563" s="25">
        <f t="shared" si="2"/>
        <v>-1</v>
      </c>
    </row>
    <row r="564" ht="18.75" customHeight="1" spans="1:7">
      <c r="A564" s="22" t="s">
        <v>429</v>
      </c>
      <c r="B564" s="23"/>
      <c r="C564" s="23"/>
      <c r="D564" s="23"/>
      <c r="E564" s="24"/>
      <c r="F564" s="24"/>
      <c r="G564" s="25"/>
    </row>
    <row r="565" ht="18.75" customHeight="1" spans="1:7">
      <c r="A565" s="22" t="s">
        <v>430</v>
      </c>
      <c r="B565" s="23"/>
      <c r="C565" s="23"/>
      <c r="D565" s="23"/>
      <c r="E565" s="24"/>
      <c r="F565" s="24"/>
      <c r="G565" s="25"/>
    </row>
    <row r="566" ht="18.75" customHeight="1" spans="1:7">
      <c r="A566" s="22" t="s">
        <v>431</v>
      </c>
      <c r="B566" s="23"/>
      <c r="C566" s="23"/>
      <c r="D566" s="23"/>
      <c r="E566" s="24"/>
      <c r="F566" s="24"/>
      <c r="G566" s="25"/>
    </row>
    <row r="567" ht="18.75" customHeight="1" spans="1:7">
      <c r="A567" s="22" t="s">
        <v>432</v>
      </c>
      <c r="B567" s="23"/>
      <c r="C567" s="23"/>
      <c r="D567" s="23"/>
      <c r="E567" s="24"/>
      <c r="F567" s="24"/>
      <c r="G567" s="25"/>
    </row>
    <row r="568" ht="18.75" customHeight="1" spans="1:7">
      <c r="A568" s="22" t="s">
        <v>433</v>
      </c>
      <c r="B568" s="23">
        <v>93</v>
      </c>
      <c r="C568" s="23"/>
      <c r="D568" s="23"/>
      <c r="E568" s="24"/>
      <c r="F568" s="24"/>
      <c r="G568" s="25">
        <f t="shared" si="2"/>
        <v>-1</v>
      </c>
    </row>
    <row r="569" ht="18.75" customHeight="1" spans="1:7">
      <c r="A569" s="22" t="s">
        <v>434</v>
      </c>
      <c r="B569" s="23">
        <f>SUM(B570:B576)</f>
        <v>1710</v>
      </c>
      <c r="C569" s="23">
        <f>SUM(C570:C576)</f>
        <v>1137</v>
      </c>
      <c r="D569" s="23">
        <f>SUM(D570:D576)</f>
        <v>1601.08</v>
      </c>
      <c r="E569" s="24">
        <f>SUM(E570:E576)</f>
        <v>2408</v>
      </c>
      <c r="F569" s="24">
        <f>SUM(E569/D569)*100</f>
        <v>150.398481025308</v>
      </c>
      <c r="G569" s="25">
        <f t="shared" si="2"/>
        <v>0.408187134502924</v>
      </c>
    </row>
    <row r="570" ht="18.75" customHeight="1" spans="1:7">
      <c r="A570" s="22" t="s">
        <v>435</v>
      </c>
      <c r="B570" s="23">
        <v>486</v>
      </c>
      <c r="C570" s="23">
        <v>200</v>
      </c>
      <c r="D570" s="23">
        <v>627</v>
      </c>
      <c r="E570" s="24">
        <v>936</v>
      </c>
      <c r="F570" s="24">
        <f>SUM(E570/D570)*100</f>
        <v>149.282296650718</v>
      </c>
      <c r="G570" s="25">
        <f t="shared" si="2"/>
        <v>0.925925925925926</v>
      </c>
    </row>
    <row r="571" ht="18.75" customHeight="1" spans="1:7">
      <c r="A571" s="22" t="s">
        <v>436</v>
      </c>
      <c r="B571" s="23"/>
      <c r="C571" s="23"/>
      <c r="D571" s="23"/>
      <c r="E571" s="24"/>
      <c r="F571" s="24"/>
      <c r="G571" s="25"/>
    </row>
    <row r="572" ht="18.75" customHeight="1" spans="1:7">
      <c r="A572" s="22" t="s">
        <v>437</v>
      </c>
      <c r="B572" s="23">
        <v>280</v>
      </c>
      <c r="C572" s="23">
        <v>200</v>
      </c>
      <c r="D572" s="23">
        <v>280.08</v>
      </c>
      <c r="E572" s="24">
        <v>166</v>
      </c>
      <c r="F572" s="24">
        <f>SUM(E572/D572)*100</f>
        <v>59.2687803484719</v>
      </c>
      <c r="G572" s="25">
        <f t="shared" si="2"/>
        <v>-0.407142857142857</v>
      </c>
    </row>
    <row r="573" ht="18.75" customHeight="1" spans="1:7">
      <c r="A573" s="22" t="s">
        <v>438</v>
      </c>
      <c r="B573" s="23"/>
      <c r="C573" s="23">
        <v>200</v>
      </c>
      <c r="D573" s="23">
        <v>200</v>
      </c>
      <c r="E573" s="24">
        <v>157</v>
      </c>
      <c r="F573" s="24">
        <f>SUM(E573/D573)*100</f>
        <v>78.5</v>
      </c>
      <c r="G573" s="25" t="s">
        <v>62</v>
      </c>
    </row>
    <row r="574" ht="18.75" customHeight="1" spans="1:7">
      <c r="A574" s="22" t="s">
        <v>439</v>
      </c>
      <c r="B574" s="23">
        <v>157</v>
      </c>
      <c r="C574" s="23"/>
      <c r="D574" s="23">
        <v>194</v>
      </c>
      <c r="E574" s="24">
        <v>175</v>
      </c>
      <c r="F574" s="24">
        <f>SUM(E574/D574)*100</f>
        <v>90.2061855670103</v>
      </c>
      <c r="G574" s="25">
        <f t="shared" si="2"/>
        <v>0.114649681528662</v>
      </c>
    </row>
    <row r="575" ht="18.75" customHeight="1" spans="1:7">
      <c r="A575" s="22" t="s">
        <v>440</v>
      </c>
      <c r="B575" s="23"/>
      <c r="C575" s="23"/>
      <c r="D575" s="23"/>
      <c r="E575" s="24"/>
      <c r="F575" s="24"/>
      <c r="G575" s="25"/>
    </row>
    <row r="576" ht="18.75" customHeight="1" spans="1:7">
      <c r="A576" s="22" t="s">
        <v>441</v>
      </c>
      <c r="B576" s="23">
        <v>787</v>
      </c>
      <c r="C576" s="23">
        <v>537</v>
      </c>
      <c r="D576" s="23">
        <v>300</v>
      </c>
      <c r="E576" s="24">
        <v>974</v>
      </c>
      <c r="F576" s="24">
        <f>SUM(E576/D576)*100</f>
        <v>324.666666666667</v>
      </c>
      <c r="G576" s="25">
        <f t="shared" si="2"/>
        <v>0.237611181702668</v>
      </c>
    </row>
    <row r="577" ht="18.75" customHeight="1" spans="1:7">
      <c r="A577" s="22" t="s">
        <v>442</v>
      </c>
      <c r="B577" s="23">
        <f>SUM(B578:B583)</f>
        <v>383</v>
      </c>
      <c r="C577" s="23">
        <f>SUM(C578:C583)</f>
        <v>710</v>
      </c>
      <c r="D577" s="23">
        <f>SUM(D578:D583)</f>
        <v>549.17</v>
      </c>
      <c r="E577" s="24">
        <f>SUM(E578:E583)</f>
        <v>79</v>
      </c>
      <c r="F577" s="24">
        <f>SUM(E577/D577)*100</f>
        <v>14.3853451572373</v>
      </c>
      <c r="G577" s="25">
        <f t="shared" si="2"/>
        <v>-0.793733681462141</v>
      </c>
    </row>
    <row r="578" ht="18.75" customHeight="1" spans="1:7">
      <c r="A578" s="22" t="s">
        <v>443</v>
      </c>
      <c r="B578" s="23">
        <v>105</v>
      </c>
      <c r="C578" s="23">
        <v>400</v>
      </c>
      <c r="D578" s="23">
        <v>76.9</v>
      </c>
      <c r="E578" s="24">
        <v>22</v>
      </c>
      <c r="F578" s="24">
        <f>SUM(E578/D578)*100</f>
        <v>28.6085825747724</v>
      </c>
      <c r="G578" s="25">
        <f t="shared" si="2"/>
        <v>-0.79047619047619</v>
      </c>
    </row>
    <row r="579" ht="18.75" customHeight="1" spans="1:7">
      <c r="A579" s="22" t="s">
        <v>444</v>
      </c>
      <c r="B579" s="23"/>
      <c r="C579" s="23">
        <v>310</v>
      </c>
      <c r="D579" s="23">
        <v>43.9</v>
      </c>
      <c r="E579" s="24">
        <v>33</v>
      </c>
      <c r="F579" s="24">
        <f>SUM(E579/D579)*100</f>
        <v>75.1708428246014</v>
      </c>
      <c r="G579" s="25" t="s">
        <v>62</v>
      </c>
    </row>
    <row r="580" ht="18.75" customHeight="1" spans="1:7">
      <c r="A580" s="22" t="s">
        <v>445</v>
      </c>
      <c r="B580" s="23">
        <v>8</v>
      </c>
      <c r="C580" s="23"/>
      <c r="D580" s="23"/>
      <c r="E580" s="24"/>
      <c r="F580" s="24"/>
      <c r="G580" s="25">
        <f t="shared" si="2"/>
        <v>-1</v>
      </c>
    </row>
    <row r="581" ht="18.75" customHeight="1" spans="1:7">
      <c r="A581" s="22" t="s">
        <v>446</v>
      </c>
      <c r="B581" s="23">
        <v>14</v>
      </c>
      <c r="C581" s="23"/>
      <c r="D581" s="23"/>
      <c r="E581" s="24">
        <v>5</v>
      </c>
      <c r="F581" s="24"/>
      <c r="G581" s="25">
        <f t="shared" si="2"/>
        <v>-0.642857142857143</v>
      </c>
    </row>
    <row r="582" ht="18.75" customHeight="1" spans="1:7">
      <c r="A582" s="22" t="s">
        <v>447</v>
      </c>
      <c r="B582" s="23"/>
      <c r="C582" s="23"/>
      <c r="D582" s="23"/>
      <c r="E582" s="24"/>
      <c r="F582" s="24"/>
      <c r="G582" s="25"/>
    </row>
    <row r="583" ht="18.75" customHeight="1" spans="1:7">
      <c r="A583" s="22" t="s">
        <v>448</v>
      </c>
      <c r="B583" s="28">
        <v>256</v>
      </c>
      <c r="C583" s="28"/>
      <c r="D583" s="23">
        <v>428.37</v>
      </c>
      <c r="E583" s="24">
        <v>19</v>
      </c>
      <c r="F583" s="24">
        <f>SUM(E583/D583)*100</f>
        <v>4.43541797978383</v>
      </c>
      <c r="G583" s="25">
        <f t="shared" ref="G583:G645" si="3">SUM((E583-B583)/B583)</f>
        <v>-0.92578125</v>
      </c>
    </row>
    <row r="584" ht="18.75" customHeight="1" spans="1:7">
      <c r="A584" s="22" t="s">
        <v>449</v>
      </c>
      <c r="B584" s="23">
        <f>SUM(B585:B590)</f>
        <v>1899</v>
      </c>
      <c r="C584" s="23">
        <f>SUM(C585:C590)</f>
        <v>530</v>
      </c>
      <c r="D584" s="23">
        <f>SUM(D585:D590)</f>
        <v>533.16</v>
      </c>
      <c r="E584" s="24">
        <f>SUM(E585:E590)</f>
        <v>1255</v>
      </c>
      <c r="F584" s="24">
        <f>SUM(E584/D584)*100</f>
        <v>235.389001425463</v>
      </c>
      <c r="G584" s="25">
        <f t="shared" si="3"/>
        <v>-0.339125855713533</v>
      </c>
    </row>
    <row r="585" ht="18.75" customHeight="1" spans="1:7">
      <c r="A585" s="22" t="s">
        <v>450</v>
      </c>
      <c r="B585" s="23"/>
      <c r="C585" s="23"/>
      <c r="D585" s="23"/>
      <c r="E585" s="24"/>
      <c r="F585" s="24"/>
      <c r="G585" s="25"/>
    </row>
    <row r="586" ht="18.75" customHeight="1" spans="1:7">
      <c r="A586" s="22" t="s">
        <v>451</v>
      </c>
      <c r="B586" s="23">
        <v>229</v>
      </c>
      <c r="C586" s="23">
        <v>130</v>
      </c>
      <c r="D586" s="23">
        <v>380</v>
      </c>
      <c r="E586" s="24">
        <v>599</v>
      </c>
      <c r="F586" s="24">
        <f>SUM(E586/D586)*100</f>
        <v>157.631578947368</v>
      </c>
      <c r="G586" s="25">
        <f t="shared" si="3"/>
        <v>1.61572052401747</v>
      </c>
    </row>
    <row r="587" ht="18.75" customHeight="1" spans="1:7">
      <c r="A587" s="22" t="s">
        <v>452</v>
      </c>
      <c r="B587" s="23"/>
      <c r="C587" s="23"/>
      <c r="D587" s="23"/>
      <c r="E587" s="24"/>
      <c r="F587" s="24"/>
      <c r="G587" s="25"/>
    </row>
    <row r="588" ht="18.75" customHeight="1" spans="1:7">
      <c r="A588" s="22" t="s">
        <v>453</v>
      </c>
      <c r="B588" s="23">
        <v>1287</v>
      </c>
      <c r="C588" s="23">
        <v>300</v>
      </c>
      <c r="D588" s="23">
        <v>126</v>
      </c>
      <c r="E588" s="24">
        <v>564</v>
      </c>
      <c r="F588" s="24">
        <f>SUM(E588/D588)*100</f>
        <v>447.619047619048</v>
      </c>
      <c r="G588" s="25">
        <f t="shared" si="3"/>
        <v>-0.561771561771562</v>
      </c>
    </row>
    <row r="589" ht="18.75" customHeight="1" spans="1:7">
      <c r="A589" s="22" t="s">
        <v>454</v>
      </c>
      <c r="B589" s="23">
        <v>3</v>
      </c>
      <c r="C589" s="23"/>
      <c r="D589" s="23"/>
      <c r="E589" s="24">
        <v>4</v>
      </c>
      <c r="F589" s="24"/>
      <c r="G589" s="25">
        <f t="shared" si="3"/>
        <v>0.333333333333333</v>
      </c>
    </row>
    <row r="590" ht="18.75" customHeight="1" spans="1:7">
      <c r="A590" s="22" t="s">
        <v>455</v>
      </c>
      <c r="B590" s="23">
        <v>380</v>
      </c>
      <c r="C590" s="23">
        <v>100</v>
      </c>
      <c r="D590" s="23">
        <v>27.16</v>
      </c>
      <c r="E590" s="24">
        <v>88</v>
      </c>
      <c r="F590" s="24">
        <f>SUM(E590/D590)*100</f>
        <v>324.0058910162</v>
      </c>
      <c r="G590" s="25">
        <f t="shared" si="3"/>
        <v>-0.768421052631579</v>
      </c>
    </row>
    <row r="591" ht="18.75" customHeight="1" spans="1:7">
      <c r="A591" s="22" t="s">
        <v>456</v>
      </c>
      <c r="B591" s="23">
        <f>SUM(B592:B599)</f>
        <v>148</v>
      </c>
      <c r="C591" s="23">
        <f>SUM(C592:C599)</f>
        <v>183</v>
      </c>
      <c r="D591" s="23">
        <f>SUM(D592:D599)</f>
        <v>182.25</v>
      </c>
      <c r="E591" s="24">
        <f>SUM(E592:E599)</f>
        <v>227</v>
      </c>
      <c r="F591" s="24">
        <f>SUM(E591/D591)*100</f>
        <v>124.554183813443</v>
      </c>
      <c r="G591" s="25">
        <f t="shared" si="3"/>
        <v>0.533783783783784</v>
      </c>
    </row>
    <row r="592" ht="18.75" customHeight="1" spans="1:7">
      <c r="A592" s="22" t="s">
        <v>52</v>
      </c>
      <c r="B592" s="23">
        <v>26</v>
      </c>
      <c r="C592" s="23">
        <v>50</v>
      </c>
      <c r="D592" s="23">
        <v>57.37</v>
      </c>
      <c r="E592" s="24">
        <v>31</v>
      </c>
      <c r="F592" s="24">
        <f>SUM(E592/D592)*100</f>
        <v>54.0352100400906</v>
      </c>
      <c r="G592" s="25">
        <f t="shared" si="3"/>
        <v>0.192307692307692</v>
      </c>
    </row>
    <row r="593" ht="18.75" customHeight="1" spans="1:7">
      <c r="A593" s="22" t="s">
        <v>53</v>
      </c>
      <c r="B593" s="23"/>
      <c r="C593" s="23"/>
      <c r="D593" s="23"/>
      <c r="E593" s="24"/>
      <c r="F593" s="24"/>
      <c r="G593" s="25"/>
    </row>
    <row r="594" ht="18.75" customHeight="1" spans="1:7">
      <c r="A594" s="22" t="s">
        <v>54</v>
      </c>
      <c r="B594" s="23"/>
      <c r="C594" s="23"/>
      <c r="D594" s="23"/>
      <c r="E594" s="24"/>
      <c r="F594" s="24"/>
      <c r="G594" s="25"/>
    </row>
    <row r="595" ht="18.75" customHeight="1" spans="1:7">
      <c r="A595" s="22" t="s">
        <v>457</v>
      </c>
      <c r="B595" s="23">
        <v>31</v>
      </c>
      <c r="C595" s="23">
        <v>40</v>
      </c>
      <c r="D595" s="23">
        <v>40</v>
      </c>
      <c r="E595" s="24">
        <v>144</v>
      </c>
      <c r="F595" s="24">
        <f>SUM(E595/D595)*100</f>
        <v>360</v>
      </c>
      <c r="G595" s="25">
        <f t="shared" si="3"/>
        <v>3.64516129032258</v>
      </c>
    </row>
    <row r="596" ht="18.75" customHeight="1" spans="1:7">
      <c r="A596" s="22" t="s">
        <v>458</v>
      </c>
      <c r="B596" s="23"/>
      <c r="C596" s="23">
        <v>20</v>
      </c>
      <c r="D596" s="23">
        <v>20</v>
      </c>
      <c r="E596" s="24">
        <v>6</v>
      </c>
      <c r="F596" s="24">
        <f>SUM(E596/D596)*100</f>
        <v>30</v>
      </c>
      <c r="G596" s="25" t="s">
        <v>62</v>
      </c>
    </row>
    <row r="597" ht="18.75" customHeight="1" spans="1:7">
      <c r="A597" s="22" t="s">
        <v>459</v>
      </c>
      <c r="B597" s="23">
        <v>1</v>
      </c>
      <c r="C597" s="23"/>
      <c r="D597" s="23"/>
      <c r="E597" s="24"/>
      <c r="F597" s="24"/>
      <c r="G597" s="25">
        <f t="shared" si="3"/>
        <v>-1</v>
      </c>
    </row>
    <row r="598" ht="18.75" customHeight="1" spans="1:7">
      <c r="A598" s="22" t="s">
        <v>460</v>
      </c>
      <c r="B598" s="23">
        <v>27</v>
      </c>
      <c r="C598" s="23">
        <v>35</v>
      </c>
      <c r="D598" s="23">
        <v>35</v>
      </c>
      <c r="E598" s="24"/>
      <c r="F598" s="24">
        <f>SUM(E598/D598)*100</f>
        <v>0</v>
      </c>
      <c r="G598" s="25">
        <f t="shared" si="3"/>
        <v>-1</v>
      </c>
    </row>
    <row r="599" ht="18.75" customHeight="1" spans="1:7">
      <c r="A599" s="22" t="s">
        <v>461</v>
      </c>
      <c r="B599" s="23">
        <v>63</v>
      </c>
      <c r="C599" s="23">
        <v>38</v>
      </c>
      <c r="D599" s="23">
        <v>29.88</v>
      </c>
      <c r="E599" s="24">
        <v>46</v>
      </c>
      <c r="F599" s="24">
        <f>SUM(E599/D599)*100</f>
        <v>153.949129852744</v>
      </c>
      <c r="G599" s="25">
        <f t="shared" si="3"/>
        <v>-0.26984126984127</v>
      </c>
    </row>
    <row r="600" ht="18.75" customHeight="1" spans="1:7">
      <c r="A600" s="22" t="s">
        <v>462</v>
      </c>
      <c r="B600" s="23">
        <f>SUM(B601:B604)</f>
        <v>5</v>
      </c>
      <c r="C600" s="23">
        <f>SUM(C601:C604)</f>
        <v>0</v>
      </c>
      <c r="D600" s="23">
        <f>SUM(D601:D604)</f>
        <v>0</v>
      </c>
      <c r="E600" s="24">
        <f>SUM(E601:E604)</f>
        <v>5</v>
      </c>
      <c r="F600" s="24"/>
      <c r="G600" s="25">
        <f t="shared" si="3"/>
        <v>0</v>
      </c>
    </row>
    <row r="601" ht="18.75" customHeight="1" spans="1:7">
      <c r="A601" s="22" t="s">
        <v>52</v>
      </c>
      <c r="B601" s="23">
        <v>5</v>
      </c>
      <c r="C601" s="23"/>
      <c r="D601" s="23"/>
      <c r="E601" s="24">
        <v>5</v>
      </c>
      <c r="F601" s="24"/>
      <c r="G601" s="25">
        <f t="shared" si="3"/>
        <v>0</v>
      </c>
    </row>
    <row r="602" ht="18.75" customHeight="1" spans="1:7">
      <c r="A602" s="22" t="s">
        <v>53</v>
      </c>
      <c r="B602" s="23"/>
      <c r="C602" s="23"/>
      <c r="D602" s="23"/>
      <c r="E602" s="24"/>
      <c r="F602" s="24"/>
      <c r="G602" s="25"/>
    </row>
    <row r="603" ht="18.75" customHeight="1" spans="1:7">
      <c r="A603" s="22" t="s">
        <v>54</v>
      </c>
      <c r="B603" s="23"/>
      <c r="C603" s="23"/>
      <c r="D603" s="23"/>
      <c r="E603" s="24"/>
      <c r="F603" s="24"/>
      <c r="G603" s="25"/>
    </row>
    <row r="604" ht="18.75" customHeight="1" spans="1:7">
      <c r="A604" s="22" t="s">
        <v>463</v>
      </c>
      <c r="B604" s="23"/>
      <c r="C604" s="23"/>
      <c r="D604" s="23"/>
      <c r="E604" s="24"/>
      <c r="F604" s="24"/>
      <c r="G604" s="25"/>
    </row>
    <row r="605" ht="18.75" customHeight="1" spans="1:7">
      <c r="A605" s="22" t="s">
        <v>464</v>
      </c>
      <c r="B605" s="23">
        <f>SUM(B606:B607)</f>
        <v>2373</v>
      </c>
      <c r="C605" s="23">
        <f>SUM(C606:C607)</f>
        <v>3865</v>
      </c>
      <c r="D605" s="23">
        <f>SUM(D606:D607)</f>
        <v>2527.62</v>
      </c>
      <c r="E605" s="24">
        <f>SUM(E606:E607)</f>
        <v>4244</v>
      </c>
      <c r="F605" s="24">
        <f>SUM(E605/D605)*100</f>
        <v>167.90498571779</v>
      </c>
      <c r="G605" s="25">
        <f t="shared" si="3"/>
        <v>0.788453434471134</v>
      </c>
    </row>
    <row r="606" ht="18.75" customHeight="1" spans="1:7">
      <c r="A606" s="22" t="s">
        <v>465</v>
      </c>
      <c r="B606" s="23">
        <v>525</v>
      </c>
      <c r="C606" s="23">
        <v>902</v>
      </c>
      <c r="D606" s="23">
        <v>475.08</v>
      </c>
      <c r="E606" s="24">
        <v>214</v>
      </c>
      <c r="F606" s="24">
        <f>SUM(E606/D606)*100</f>
        <v>45.045045045045</v>
      </c>
      <c r="G606" s="25">
        <f t="shared" si="3"/>
        <v>-0.592380952380952</v>
      </c>
    </row>
    <row r="607" ht="18.75" customHeight="1" spans="1:7">
      <c r="A607" s="22" t="s">
        <v>466</v>
      </c>
      <c r="B607" s="23">
        <v>1848</v>
      </c>
      <c r="C607" s="23">
        <v>2963</v>
      </c>
      <c r="D607" s="23">
        <v>2052.54</v>
      </c>
      <c r="E607" s="24">
        <v>4030</v>
      </c>
      <c r="F607" s="24">
        <f>SUM(E607/D607)*100</f>
        <v>196.342093211338</v>
      </c>
      <c r="G607" s="25">
        <f t="shared" si="3"/>
        <v>1.18073593073593</v>
      </c>
    </row>
    <row r="608" ht="18.75" customHeight="1" spans="1:7">
      <c r="A608" s="22" t="s">
        <v>467</v>
      </c>
      <c r="B608" s="23">
        <f>SUM(B609:B610)</f>
        <v>132</v>
      </c>
      <c r="C608" s="23">
        <f>SUM(C609:C610)</f>
        <v>52</v>
      </c>
      <c r="D608" s="23">
        <f>SUM(D609:D610)</f>
        <v>2</v>
      </c>
      <c r="E608" s="24">
        <f>SUM(E609:E610)</f>
        <v>185</v>
      </c>
      <c r="F608" s="24">
        <f>SUM(E608/D608)*100</f>
        <v>9250</v>
      </c>
      <c r="G608" s="25">
        <f t="shared" si="3"/>
        <v>0.401515151515151</v>
      </c>
    </row>
    <row r="609" ht="18.75" customHeight="1" spans="1:7">
      <c r="A609" s="22" t="s">
        <v>468</v>
      </c>
      <c r="B609" s="23">
        <v>102</v>
      </c>
      <c r="C609" s="23">
        <v>52</v>
      </c>
      <c r="D609" s="23"/>
      <c r="E609" s="24">
        <v>95</v>
      </c>
      <c r="F609" s="24"/>
      <c r="G609" s="25">
        <f t="shared" si="3"/>
        <v>-0.0686274509803922</v>
      </c>
    </row>
    <row r="610" ht="18.75" customHeight="1" spans="1:7">
      <c r="A610" s="22" t="s">
        <v>469</v>
      </c>
      <c r="B610" s="23">
        <v>30</v>
      </c>
      <c r="C610" s="23"/>
      <c r="D610" s="23">
        <v>2</v>
      </c>
      <c r="E610" s="24">
        <v>90</v>
      </c>
      <c r="F610" s="24">
        <f>SUM(E610/D610)*100</f>
        <v>4500</v>
      </c>
      <c r="G610" s="25">
        <f t="shared" si="3"/>
        <v>2</v>
      </c>
    </row>
    <row r="611" ht="18.75" customHeight="1" spans="1:7">
      <c r="A611" s="22" t="s">
        <v>470</v>
      </c>
      <c r="B611" s="23">
        <f>SUM(B612:B613)</f>
        <v>576</v>
      </c>
      <c r="C611" s="23">
        <f>SUM(C612:C613)</f>
        <v>0</v>
      </c>
      <c r="D611" s="23">
        <f>SUM(D612:D613)</f>
        <v>785.09</v>
      </c>
      <c r="E611" s="24">
        <f>SUM(E612:E613)</f>
        <v>47</v>
      </c>
      <c r="F611" s="24">
        <f>SUM(E611/D611)*100</f>
        <v>5.98657478760397</v>
      </c>
      <c r="G611" s="25">
        <f t="shared" si="3"/>
        <v>-0.918402777777778</v>
      </c>
    </row>
    <row r="612" ht="18.75" customHeight="1" spans="1:7">
      <c r="A612" s="22" t="s">
        <v>471</v>
      </c>
      <c r="B612" s="23"/>
      <c r="C612" s="23"/>
      <c r="D612" s="23"/>
      <c r="E612" s="24"/>
      <c r="F612" s="24"/>
      <c r="G612" s="25"/>
    </row>
    <row r="613" ht="18.75" customHeight="1" spans="1:7">
      <c r="A613" s="22" t="s">
        <v>472</v>
      </c>
      <c r="B613" s="23">
        <v>576</v>
      </c>
      <c r="C613" s="23"/>
      <c r="D613" s="23">
        <v>785.09</v>
      </c>
      <c r="E613" s="24">
        <v>47</v>
      </c>
      <c r="F613" s="24">
        <f>SUM(E613/D613)*100</f>
        <v>5.98657478760397</v>
      </c>
      <c r="G613" s="25">
        <f t="shared" si="3"/>
        <v>-0.918402777777778</v>
      </c>
    </row>
    <row r="614" ht="18.75" customHeight="1" spans="1:7">
      <c r="A614" s="22" t="s">
        <v>473</v>
      </c>
      <c r="B614" s="23">
        <f>SUM(B615:B616)</f>
        <v>0</v>
      </c>
      <c r="C614" s="23">
        <f>SUM(C615:C616)</f>
        <v>0</v>
      </c>
      <c r="D614" s="23">
        <f>SUM(D615:D616)</f>
        <v>0</v>
      </c>
      <c r="E614" s="24">
        <f>SUM(E615:E616)</f>
        <v>0</v>
      </c>
      <c r="F614" s="24"/>
      <c r="G614" s="25"/>
    </row>
    <row r="615" ht="18.75" customHeight="1" spans="1:7">
      <c r="A615" s="22" t="s">
        <v>474</v>
      </c>
      <c r="B615" s="23"/>
      <c r="C615" s="23"/>
      <c r="D615" s="23"/>
      <c r="E615" s="24"/>
      <c r="F615" s="24"/>
      <c r="G615" s="25"/>
    </row>
    <row r="616" ht="18.75" customHeight="1" spans="1:7">
      <c r="A616" s="22" t="s">
        <v>475</v>
      </c>
      <c r="B616" s="23"/>
      <c r="C616" s="23"/>
      <c r="D616" s="23"/>
      <c r="E616" s="24"/>
      <c r="F616" s="24"/>
      <c r="G616" s="25"/>
    </row>
    <row r="617" ht="18.75" customHeight="1" spans="1:7">
      <c r="A617" s="22" t="s">
        <v>476</v>
      </c>
      <c r="B617" s="23">
        <f>SUM(B618:B619)</f>
        <v>1</v>
      </c>
      <c r="C617" s="23">
        <f>SUM(C618:C619)</f>
        <v>1178</v>
      </c>
      <c r="D617" s="23">
        <f>SUM(D618:D619)</f>
        <v>198.77</v>
      </c>
      <c r="E617" s="24">
        <f>SUM(E618:E619)</f>
        <v>0</v>
      </c>
      <c r="F617" s="24">
        <f>SUM(E617/D617)*100</f>
        <v>0</v>
      </c>
      <c r="G617" s="25">
        <f t="shared" si="3"/>
        <v>-1</v>
      </c>
    </row>
    <row r="618" ht="18.75" customHeight="1" spans="1:7">
      <c r="A618" s="22" t="s">
        <v>477</v>
      </c>
      <c r="B618" s="23"/>
      <c r="C618" s="23"/>
      <c r="D618" s="23"/>
      <c r="E618" s="24"/>
      <c r="F618" s="24"/>
      <c r="G618" s="25"/>
    </row>
    <row r="619" ht="18.75" customHeight="1" spans="1:7">
      <c r="A619" s="22" t="s">
        <v>478</v>
      </c>
      <c r="B619" s="23">
        <v>1</v>
      </c>
      <c r="C619" s="23">
        <v>1178</v>
      </c>
      <c r="D619" s="23">
        <v>198.77</v>
      </c>
      <c r="E619" s="24"/>
      <c r="F619" s="24">
        <f>SUM(E619/D619)*100</f>
        <v>0</v>
      </c>
      <c r="G619" s="25">
        <f t="shared" si="3"/>
        <v>-1</v>
      </c>
    </row>
    <row r="620" ht="18.75" customHeight="1" spans="1:7">
      <c r="A620" s="22" t="s">
        <v>479</v>
      </c>
      <c r="B620" s="23">
        <f>SUM(B621:B623)</f>
        <v>4344</v>
      </c>
      <c r="C620" s="23">
        <f>SUM(C621:C623)</f>
        <v>10656</v>
      </c>
      <c r="D620" s="23">
        <f>SUM(D621:D623)</f>
        <v>5068.77</v>
      </c>
      <c r="E620" s="24">
        <f>SUM(E621:E623)</f>
        <v>4794</v>
      </c>
      <c r="F620" s="24">
        <f>SUM(E620/D620)*100</f>
        <v>94.5791582573287</v>
      </c>
      <c r="G620" s="25">
        <f t="shared" si="3"/>
        <v>0.103591160220994</v>
      </c>
    </row>
    <row r="621" ht="18.75" customHeight="1" spans="1:7">
      <c r="A621" s="22" t="s">
        <v>480</v>
      </c>
      <c r="B621" s="23">
        <v>1077</v>
      </c>
      <c r="C621" s="23">
        <v>6656</v>
      </c>
      <c r="D621" s="23">
        <v>3047.3</v>
      </c>
      <c r="E621" s="24">
        <v>1573</v>
      </c>
      <c r="F621" s="24">
        <f>SUM(E621/D621)*100</f>
        <v>51.6194664128901</v>
      </c>
      <c r="G621" s="25">
        <f t="shared" si="3"/>
        <v>0.460538532961931</v>
      </c>
    </row>
    <row r="622" ht="18.75" customHeight="1" spans="1:7">
      <c r="A622" s="22" t="s">
        <v>481</v>
      </c>
      <c r="B622" s="23">
        <v>3267</v>
      </c>
      <c r="C622" s="23">
        <v>4000</v>
      </c>
      <c r="D622" s="23">
        <v>888.02</v>
      </c>
      <c r="E622" s="24">
        <v>3221</v>
      </c>
      <c r="F622" s="24">
        <f>SUM(E622/D622)*100</f>
        <v>362.717055922164</v>
      </c>
      <c r="G622" s="25">
        <f t="shared" si="3"/>
        <v>-0.0140801958983777</v>
      </c>
    </row>
    <row r="623" ht="18.75" customHeight="1" spans="1:7">
      <c r="A623" s="22" t="s">
        <v>482</v>
      </c>
      <c r="B623" s="23"/>
      <c r="C623" s="23"/>
      <c r="D623" s="23">
        <v>1133.45</v>
      </c>
      <c r="E623" s="24"/>
      <c r="F623" s="24">
        <f>SUM(E623/D623)*100</f>
        <v>0</v>
      </c>
      <c r="G623" s="25"/>
    </row>
    <row r="624" ht="18.75" customHeight="1" spans="1:7">
      <c r="A624" s="22" t="s">
        <v>483</v>
      </c>
      <c r="B624" s="23">
        <f>SUM(B625:B628)</f>
        <v>171</v>
      </c>
      <c r="C624" s="23">
        <f>SUM(C625:C628)</f>
        <v>0</v>
      </c>
      <c r="D624" s="23">
        <f>SUM(D625:D628)</f>
        <v>0</v>
      </c>
      <c r="E624" s="24">
        <f>SUM(E625:E628)</f>
        <v>139</v>
      </c>
      <c r="F624" s="24"/>
      <c r="G624" s="25">
        <f t="shared" si="3"/>
        <v>-0.187134502923977</v>
      </c>
    </row>
    <row r="625" ht="18.75" customHeight="1" spans="1:7">
      <c r="A625" s="22" t="s">
        <v>484</v>
      </c>
      <c r="B625" s="23"/>
      <c r="C625" s="23"/>
      <c r="D625" s="23"/>
      <c r="E625" s="24"/>
      <c r="F625" s="24"/>
      <c r="G625" s="25"/>
    </row>
    <row r="626" ht="18.75" customHeight="1" spans="1:7">
      <c r="A626" s="22" t="s">
        <v>485</v>
      </c>
      <c r="B626" s="23">
        <v>171</v>
      </c>
      <c r="C626" s="23"/>
      <c r="D626" s="23"/>
      <c r="E626" s="24">
        <v>139</v>
      </c>
      <c r="F626" s="24"/>
      <c r="G626" s="25">
        <f t="shared" si="3"/>
        <v>-0.187134502923977</v>
      </c>
    </row>
    <row r="627" ht="18.75" customHeight="1" spans="1:7">
      <c r="A627" s="22" t="s">
        <v>486</v>
      </c>
      <c r="B627" s="23"/>
      <c r="C627" s="23"/>
      <c r="D627" s="23"/>
      <c r="E627" s="24"/>
      <c r="F627" s="24"/>
      <c r="G627" s="25"/>
    </row>
    <row r="628" ht="18.75" customHeight="1" spans="1:7">
      <c r="A628" s="22" t="s">
        <v>487</v>
      </c>
      <c r="B628" s="23"/>
      <c r="C628" s="23"/>
      <c r="D628" s="23"/>
      <c r="E628" s="24"/>
      <c r="F628" s="24"/>
      <c r="G628" s="25"/>
    </row>
    <row r="629" ht="18.75" customHeight="1" spans="1:7">
      <c r="A629" s="35" t="s">
        <v>488</v>
      </c>
      <c r="B629" s="23"/>
      <c r="C629" s="23"/>
      <c r="D629" s="23">
        <f>SUM(D630:D636)</f>
        <v>0</v>
      </c>
      <c r="E629" s="24">
        <f>SUM(E630:E636)</f>
        <v>87</v>
      </c>
      <c r="F629" s="24"/>
      <c r="G629" s="25" t="s">
        <v>62</v>
      </c>
    </row>
    <row r="630" ht="18.75" customHeight="1" spans="1:7">
      <c r="A630" s="22" t="s">
        <v>52</v>
      </c>
      <c r="B630" s="28"/>
      <c r="C630" s="28"/>
      <c r="D630" s="23"/>
      <c r="E630" s="24">
        <v>56</v>
      </c>
      <c r="F630" s="24"/>
      <c r="G630" s="25" t="s">
        <v>62</v>
      </c>
    </row>
    <row r="631" ht="18.75" customHeight="1" spans="1:7">
      <c r="A631" s="22" t="s">
        <v>53</v>
      </c>
      <c r="B631" s="28"/>
      <c r="C631" s="28"/>
      <c r="D631" s="23"/>
      <c r="E631" s="24"/>
      <c r="F631" s="24"/>
      <c r="G631" s="25"/>
    </row>
    <row r="632" ht="18.75" customHeight="1" spans="1:7">
      <c r="A632" s="22" t="s">
        <v>54</v>
      </c>
      <c r="B632" s="28"/>
      <c r="C632" s="28"/>
      <c r="D632" s="23"/>
      <c r="E632" s="24"/>
      <c r="F632" s="24"/>
      <c r="G632" s="25"/>
    </row>
    <row r="633" ht="18.75" customHeight="1" spans="1:7">
      <c r="A633" s="22" t="s">
        <v>489</v>
      </c>
      <c r="B633" s="28"/>
      <c r="C633" s="28"/>
      <c r="D633" s="23"/>
      <c r="E633" s="24">
        <v>1</v>
      </c>
      <c r="F633" s="24"/>
      <c r="G633" s="25" t="s">
        <v>62</v>
      </c>
    </row>
    <row r="634" ht="18.75" customHeight="1" spans="1:7">
      <c r="A634" s="22" t="s">
        <v>490</v>
      </c>
      <c r="B634" s="28"/>
      <c r="C634" s="28"/>
      <c r="D634" s="23"/>
      <c r="E634" s="24"/>
      <c r="F634" s="24"/>
      <c r="G634" s="25"/>
    </row>
    <row r="635" ht="18.75" customHeight="1" spans="1:7">
      <c r="A635" s="22" t="s">
        <v>61</v>
      </c>
      <c r="B635" s="28"/>
      <c r="C635" s="28"/>
      <c r="D635" s="23"/>
      <c r="E635" s="24"/>
      <c r="F635" s="24"/>
      <c r="G635" s="25"/>
    </row>
    <row r="636" ht="18.75" customHeight="1" spans="1:7">
      <c r="A636" s="22" t="s">
        <v>491</v>
      </c>
      <c r="B636" s="28"/>
      <c r="C636" s="28"/>
      <c r="D636" s="23"/>
      <c r="E636" s="24">
        <v>30</v>
      </c>
      <c r="F636" s="24"/>
      <c r="G636" s="25" t="s">
        <v>62</v>
      </c>
    </row>
    <row r="637" ht="18.75" customHeight="1" spans="1:7">
      <c r="A637" s="22" t="s">
        <v>492</v>
      </c>
      <c r="B637" s="28">
        <v>23614</v>
      </c>
      <c r="C637" s="28"/>
      <c r="D637" s="23"/>
      <c r="E637" s="24">
        <v>34725</v>
      </c>
      <c r="F637" s="24"/>
      <c r="G637" s="25">
        <f t="shared" si="3"/>
        <v>0.47052595917676</v>
      </c>
    </row>
    <row r="638" ht="18.75" customHeight="1" spans="1:7">
      <c r="A638" s="22" t="s">
        <v>21</v>
      </c>
      <c r="B638" s="23">
        <f>B639+B644+B657+B661+B673+B676+B680+B685+B689+B693+B696+B705+B707</f>
        <v>28098</v>
      </c>
      <c r="C638" s="23">
        <f>C639+C644+C657+C661+C673+C676+C680+C685+C689+C693+C696+C705+C707</f>
        <v>18935</v>
      </c>
      <c r="D638" s="23">
        <f>D639+D644+D657+D661+D673+D676+D680+D685+D689+D693+D696+D705+D707</f>
        <v>20312</v>
      </c>
      <c r="E638" s="24">
        <f>E639+E644+E657+E661+E673+E676+E680+E685+E689+E693+E696+E705+E707</f>
        <v>36600</v>
      </c>
      <c r="F638" s="24">
        <f>SUM(E638/D638)*100</f>
        <v>180.189050807405</v>
      </c>
      <c r="G638" s="25">
        <f t="shared" si="3"/>
        <v>0.302583813794576</v>
      </c>
    </row>
    <row r="639" ht="18.75" customHeight="1" spans="1:7">
      <c r="A639" s="22" t="s">
        <v>493</v>
      </c>
      <c r="B639" s="23">
        <f>SUM(B640:B643)</f>
        <v>383</v>
      </c>
      <c r="C639" s="23">
        <f>SUM(C640:C643)</f>
        <v>477</v>
      </c>
      <c r="D639" s="23">
        <f>SUM(D640:D643)</f>
        <v>498.84</v>
      </c>
      <c r="E639" s="24">
        <v>721</v>
      </c>
      <c r="F639" s="24">
        <f>SUM(E639/D639)*100</f>
        <v>144.535321946917</v>
      </c>
      <c r="G639" s="25">
        <f t="shared" si="3"/>
        <v>0.882506527415144</v>
      </c>
    </row>
    <row r="640" ht="18.75" customHeight="1" spans="1:10">
      <c r="A640" s="22" t="s">
        <v>52</v>
      </c>
      <c r="B640" s="23">
        <v>347</v>
      </c>
      <c r="C640" s="23">
        <v>477</v>
      </c>
      <c r="D640" s="23">
        <v>352.29</v>
      </c>
      <c r="E640" s="24">
        <v>695</v>
      </c>
      <c r="F640" s="24">
        <f>SUM(E640/D640)*100</f>
        <v>197.280649464929</v>
      </c>
      <c r="G640" s="25">
        <f t="shared" si="3"/>
        <v>1.0028818443804</v>
      </c>
      <c r="J640" s="36"/>
    </row>
    <row r="641" ht="18.75" customHeight="1" spans="1:7">
      <c r="A641" s="22" t="s">
        <v>53</v>
      </c>
      <c r="B641" s="23"/>
      <c r="C641" s="23"/>
      <c r="D641" s="23"/>
      <c r="E641" s="24"/>
      <c r="F641" s="24"/>
      <c r="G641" s="25"/>
    </row>
    <row r="642" ht="18.75" customHeight="1" spans="1:7">
      <c r="A642" s="22" t="s">
        <v>54</v>
      </c>
      <c r="B642" s="23"/>
      <c r="C642" s="23"/>
      <c r="D642" s="23"/>
      <c r="E642" s="24"/>
      <c r="F642" s="24"/>
      <c r="G642" s="25"/>
    </row>
    <row r="643" ht="18.75" customHeight="1" spans="1:7">
      <c r="A643" s="22" t="s">
        <v>494</v>
      </c>
      <c r="B643" s="23">
        <v>36</v>
      </c>
      <c r="C643" s="23"/>
      <c r="D643" s="23">
        <v>146.55</v>
      </c>
      <c r="E643" s="24">
        <v>26</v>
      </c>
      <c r="F643" s="24">
        <f>SUM(E643/D643)*100</f>
        <v>17.741385192767</v>
      </c>
      <c r="G643" s="25">
        <f t="shared" si="3"/>
        <v>-0.277777777777778</v>
      </c>
    </row>
    <row r="644" ht="18.75" customHeight="1" spans="1:7">
      <c r="A644" s="22" t="s">
        <v>495</v>
      </c>
      <c r="B644" s="23">
        <f>SUM(B645:B656)</f>
        <v>3046</v>
      </c>
      <c r="C644" s="23">
        <f>SUM(C645:C656)</f>
        <v>164</v>
      </c>
      <c r="D644" s="23">
        <f>SUM(D645:D656)</f>
        <v>444.72</v>
      </c>
      <c r="E644" s="24">
        <f>SUM(E645:E656)</f>
        <v>3230</v>
      </c>
      <c r="F644" s="24">
        <f>SUM(E644/D644)*100</f>
        <v>726.299694189602</v>
      </c>
      <c r="G644" s="25">
        <f t="shared" si="3"/>
        <v>0.0604070912672357</v>
      </c>
    </row>
    <row r="645" ht="18.75" customHeight="1" spans="1:7">
      <c r="A645" s="22" t="s">
        <v>496</v>
      </c>
      <c r="B645" s="23">
        <v>2784</v>
      </c>
      <c r="C645" s="23">
        <v>164</v>
      </c>
      <c r="D645" s="23">
        <v>444.72</v>
      </c>
      <c r="E645" s="24">
        <v>2776</v>
      </c>
      <c r="F645" s="24">
        <f>SUM(E645/D645)*100</f>
        <v>624.212987947473</v>
      </c>
      <c r="G645" s="25">
        <f t="shared" si="3"/>
        <v>-0.0028735632183908</v>
      </c>
    </row>
    <row r="646" ht="18.75" customHeight="1" spans="1:7">
      <c r="A646" s="22" t="s">
        <v>497</v>
      </c>
      <c r="B646" s="23"/>
      <c r="C646" s="23"/>
      <c r="D646" s="23"/>
      <c r="E646" s="24"/>
      <c r="F646" s="24"/>
      <c r="G646" s="25"/>
    </row>
    <row r="647" ht="18.75" customHeight="1" spans="1:7">
      <c r="A647" s="22" t="s">
        <v>498</v>
      </c>
      <c r="B647" s="23"/>
      <c r="C647" s="23"/>
      <c r="D647" s="23"/>
      <c r="E647" s="24">
        <v>47</v>
      </c>
      <c r="F647" s="24"/>
      <c r="G647" s="25" t="s">
        <v>62</v>
      </c>
    </row>
    <row r="648" ht="18.75" customHeight="1" spans="1:7">
      <c r="A648" s="22" t="s">
        <v>499</v>
      </c>
      <c r="B648" s="23"/>
      <c r="C648" s="23"/>
      <c r="D648" s="23"/>
      <c r="E648" s="24"/>
      <c r="F648" s="24"/>
      <c r="G648" s="25"/>
    </row>
    <row r="649" ht="18.75" customHeight="1" spans="1:7">
      <c r="A649" s="22" t="s">
        <v>500</v>
      </c>
      <c r="B649" s="23"/>
      <c r="C649" s="23"/>
      <c r="D649" s="23"/>
      <c r="E649" s="24"/>
      <c r="F649" s="24"/>
      <c r="G649" s="25"/>
    </row>
    <row r="650" ht="18.75" customHeight="1" spans="1:7">
      <c r="A650" s="22" t="s">
        <v>501</v>
      </c>
      <c r="B650" s="23">
        <v>117</v>
      </c>
      <c r="C650" s="23"/>
      <c r="D650" s="23"/>
      <c r="E650" s="24">
        <v>208</v>
      </c>
      <c r="F650" s="24"/>
      <c r="G650" s="25">
        <f t="shared" ref="G650:G711" si="4">SUM((E650-B650)/B650)</f>
        <v>0.777777777777778</v>
      </c>
    </row>
    <row r="651" ht="18.75" customHeight="1" spans="1:7">
      <c r="A651" s="22" t="s">
        <v>502</v>
      </c>
      <c r="B651" s="23"/>
      <c r="C651" s="23"/>
      <c r="D651" s="23"/>
      <c r="E651" s="24"/>
      <c r="F651" s="24"/>
      <c r="G651" s="25"/>
    </row>
    <row r="652" ht="18.75" customHeight="1" spans="1:7">
      <c r="A652" s="22" t="s">
        <v>503</v>
      </c>
      <c r="B652" s="23">
        <v>125</v>
      </c>
      <c r="C652" s="23"/>
      <c r="D652" s="23"/>
      <c r="E652" s="24"/>
      <c r="F652" s="24"/>
      <c r="G652" s="25">
        <f t="shared" si="4"/>
        <v>-1</v>
      </c>
    </row>
    <row r="653" ht="18.75" customHeight="1" spans="1:7">
      <c r="A653" s="22" t="s">
        <v>504</v>
      </c>
      <c r="B653" s="23"/>
      <c r="C653" s="23"/>
      <c r="D653" s="23"/>
      <c r="E653" s="24"/>
      <c r="F653" s="24"/>
      <c r="G653" s="25"/>
    </row>
    <row r="654" ht="18.75" customHeight="1" spans="1:7">
      <c r="A654" s="22" t="s">
        <v>505</v>
      </c>
      <c r="B654" s="23"/>
      <c r="C654" s="23"/>
      <c r="D654" s="23"/>
      <c r="E654" s="24"/>
      <c r="F654" s="24"/>
      <c r="G654" s="25"/>
    </row>
    <row r="655" ht="18.75" customHeight="1" spans="1:7">
      <c r="A655" s="22" t="s">
        <v>506</v>
      </c>
      <c r="B655" s="23"/>
      <c r="C655" s="23"/>
      <c r="D655" s="23"/>
      <c r="E655" s="24"/>
      <c r="F655" s="24"/>
      <c r="G655" s="25"/>
    </row>
    <row r="656" ht="18.75" customHeight="1" spans="1:7">
      <c r="A656" s="22" t="s">
        <v>507</v>
      </c>
      <c r="B656" s="23">
        <v>20</v>
      </c>
      <c r="C656" s="23"/>
      <c r="D656" s="23"/>
      <c r="E656" s="24">
        <v>199</v>
      </c>
      <c r="F656" s="24"/>
      <c r="G656" s="25">
        <f t="shared" si="4"/>
        <v>8.95</v>
      </c>
    </row>
    <row r="657" ht="18.75" customHeight="1" spans="1:7">
      <c r="A657" s="22" t="s">
        <v>508</v>
      </c>
      <c r="B657" s="23">
        <f>SUM(B658:B660)</f>
        <v>2666</v>
      </c>
      <c r="C657" s="23">
        <f>SUM(C658:C660)</f>
        <v>1256</v>
      </c>
      <c r="D657" s="23">
        <f>SUM(D658:D660)</f>
        <v>2302.8</v>
      </c>
      <c r="E657" s="24">
        <f>SUM(E658:E660)</f>
        <v>3225</v>
      </c>
      <c r="F657" s="24">
        <f>SUM(E657/D657)*100</f>
        <v>140.046899426785</v>
      </c>
      <c r="G657" s="25">
        <f t="shared" si="4"/>
        <v>0.209677419354839</v>
      </c>
    </row>
    <row r="658" ht="18.75" customHeight="1" spans="1:7">
      <c r="A658" s="22" t="s">
        <v>509</v>
      </c>
      <c r="B658" s="23">
        <v>4</v>
      </c>
      <c r="C658" s="23"/>
      <c r="D658" s="23"/>
      <c r="E658" s="24"/>
      <c r="F658" s="24"/>
      <c r="G658" s="25">
        <f t="shared" si="4"/>
        <v>-1</v>
      </c>
    </row>
    <row r="659" ht="18.75" customHeight="1" spans="1:7">
      <c r="A659" s="22" t="s">
        <v>510</v>
      </c>
      <c r="B659" s="23">
        <v>2516</v>
      </c>
      <c r="C659" s="23">
        <v>1256</v>
      </c>
      <c r="D659" s="23">
        <v>1752.8</v>
      </c>
      <c r="E659" s="24">
        <v>2085</v>
      </c>
      <c r="F659" s="24">
        <f t="shared" ref="F659:F664" si="5">SUM(E659/D659)*100</f>
        <v>118.952533089913</v>
      </c>
      <c r="G659" s="25">
        <f t="shared" si="4"/>
        <v>-0.171303656597774</v>
      </c>
    </row>
    <row r="660" ht="18.75" customHeight="1" spans="1:7">
      <c r="A660" s="22" t="s">
        <v>511</v>
      </c>
      <c r="B660" s="23">
        <v>146</v>
      </c>
      <c r="C660" s="23"/>
      <c r="D660" s="23">
        <v>550</v>
      </c>
      <c r="E660" s="24">
        <v>1140</v>
      </c>
      <c r="F660" s="24">
        <f t="shared" si="5"/>
        <v>207.272727272727</v>
      </c>
      <c r="G660" s="25">
        <f t="shared" si="4"/>
        <v>6.80821917808219</v>
      </c>
    </row>
    <row r="661" ht="18.75" customHeight="1" spans="1:7">
      <c r="A661" s="22" t="s">
        <v>512</v>
      </c>
      <c r="B661" s="23">
        <f>SUM(B662:B672)</f>
        <v>2826</v>
      </c>
      <c r="C661" s="23">
        <f>SUM(C662:C672)</f>
        <v>1851</v>
      </c>
      <c r="D661" s="23">
        <f>SUM(D662:D672)</f>
        <v>2779.01</v>
      </c>
      <c r="E661" s="24">
        <f>SUM(E662:E672)</f>
        <v>2322</v>
      </c>
      <c r="F661" s="24">
        <f t="shared" si="5"/>
        <v>83.5549350308203</v>
      </c>
      <c r="G661" s="25">
        <f t="shared" si="4"/>
        <v>-0.178343949044586</v>
      </c>
    </row>
    <row r="662" ht="18.75" customHeight="1" spans="1:7">
      <c r="A662" s="22" t="s">
        <v>513</v>
      </c>
      <c r="B662" s="23">
        <v>646</v>
      </c>
      <c r="C662" s="23">
        <v>500</v>
      </c>
      <c r="D662" s="23">
        <v>524.02</v>
      </c>
      <c r="E662" s="24">
        <v>667</v>
      </c>
      <c r="F662" s="24">
        <f t="shared" si="5"/>
        <v>127.285218121446</v>
      </c>
      <c r="G662" s="25">
        <f t="shared" si="4"/>
        <v>0.0325077399380805</v>
      </c>
    </row>
    <row r="663" ht="18.75" customHeight="1" spans="1:7">
      <c r="A663" s="22" t="s">
        <v>514</v>
      </c>
      <c r="B663" s="23">
        <v>116</v>
      </c>
      <c r="C663" s="23"/>
      <c r="D663" s="23">
        <v>117.02</v>
      </c>
      <c r="E663" s="24">
        <v>100</v>
      </c>
      <c r="F663" s="24">
        <f t="shared" si="5"/>
        <v>85.4554776961203</v>
      </c>
      <c r="G663" s="25">
        <f t="shared" si="4"/>
        <v>-0.137931034482759</v>
      </c>
    </row>
    <row r="664" ht="18.75" customHeight="1" spans="1:7">
      <c r="A664" s="22" t="s">
        <v>515</v>
      </c>
      <c r="B664" s="23">
        <v>493</v>
      </c>
      <c r="C664" s="23">
        <v>351</v>
      </c>
      <c r="D664" s="23">
        <v>299.85</v>
      </c>
      <c r="E664" s="24">
        <v>381</v>
      </c>
      <c r="F664" s="24">
        <f t="shared" si="5"/>
        <v>127.063531765883</v>
      </c>
      <c r="G664" s="25">
        <f t="shared" si="4"/>
        <v>-0.227180527383367</v>
      </c>
    </row>
    <row r="665" ht="18.75" customHeight="1" spans="1:7">
      <c r="A665" s="22" t="s">
        <v>516</v>
      </c>
      <c r="B665" s="23"/>
      <c r="C665" s="23"/>
      <c r="D665" s="23"/>
      <c r="E665" s="24"/>
      <c r="F665" s="24"/>
      <c r="G665" s="25"/>
    </row>
    <row r="666" ht="18.75" customHeight="1" spans="1:7">
      <c r="A666" s="22" t="s">
        <v>517</v>
      </c>
      <c r="B666" s="23"/>
      <c r="C666" s="23"/>
      <c r="D666" s="23"/>
      <c r="E666" s="24"/>
      <c r="F666" s="24"/>
      <c r="G666" s="25"/>
    </row>
    <row r="667" ht="18.75" customHeight="1" spans="1:7">
      <c r="A667" s="22" t="s">
        <v>518</v>
      </c>
      <c r="B667" s="23"/>
      <c r="C667" s="23"/>
      <c r="D667" s="23"/>
      <c r="E667" s="24"/>
      <c r="F667" s="24"/>
      <c r="G667" s="25"/>
    </row>
    <row r="668" ht="18.75" customHeight="1" spans="1:7">
      <c r="A668" s="22" t="s">
        <v>519</v>
      </c>
      <c r="B668" s="23">
        <v>54</v>
      </c>
      <c r="C668" s="23"/>
      <c r="D668" s="23"/>
      <c r="E668" s="24">
        <v>51</v>
      </c>
      <c r="F668" s="24"/>
      <c r="G668" s="25">
        <f t="shared" si="4"/>
        <v>-0.0555555555555556</v>
      </c>
    </row>
    <row r="669" ht="18.75" customHeight="1" spans="1:7">
      <c r="A669" s="22" t="s">
        <v>520</v>
      </c>
      <c r="B669" s="23">
        <v>1274</v>
      </c>
      <c r="C669" s="23">
        <v>1000</v>
      </c>
      <c r="D669" s="23">
        <v>1000</v>
      </c>
      <c r="E669" s="24">
        <v>870</v>
      </c>
      <c r="F669" s="24">
        <f>SUM(E669/D669)*100</f>
        <v>87</v>
      </c>
      <c r="G669" s="25">
        <f t="shared" si="4"/>
        <v>-0.317111459968603</v>
      </c>
    </row>
    <row r="670" ht="18.75" customHeight="1" spans="1:7">
      <c r="A670" s="22" t="s">
        <v>521</v>
      </c>
      <c r="B670" s="23">
        <v>173</v>
      </c>
      <c r="C670" s="23"/>
      <c r="D670" s="23"/>
      <c r="E670" s="24">
        <v>224</v>
      </c>
      <c r="F670" s="24"/>
      <c r="G670" s="25">
        <f t="shared" si="4"/>
        <v>0.294797687861272</v>
      </c>
    </row>
    <row r="671" ht="18.75" customHeight="1" spans="1:7">
      <c r="A671" s="22" t="s">
        <v>522</v>
      </c>
      <c r="B671" s="23">
        <v>5</v>
      </c>
      <c r="C671" s="23"/>
      <c r="D671" s="23"/>
      <c r="E671" s="24"/>
      <c r="F671" s="24"/>
      <c r="G671" s="25">
        <f t="shared" si="4"/>
        <v>-1</v>
      </c>
    </row>
    <row r="672" ht="18.75" customHeight="1" spans="1:7">
      <c r="A672" s="22" t="s">
        <v>523</v>
      </c>
      <c r="B672" s="23">
        <v>65</v>
      </c>
      <c r="C672" s="23"/>
      <c r="D672" s="23">
        <v>838.12</v>
      </c>
      <c r="E672" s="24">
        <v>29</v>
      </c>
      <c r="F672" s="24">
        <f>SUM(E672/D672)*100</f>
        <v>3.46012504176013</v>
      </c>
      <c r="G672" s="25">
        <f t="shared" si="4"/>
        <v>-0.553846153846154</v>
      </c>
    </row>
    <row r="673" ht="18.75" customHeight="1" spans="1:7">
      <c r="A673" s="22" t="s">
        <v>524</v>
      </c>
      <c r="B673" s="23">
        <f>SUM(B674:B675)</f>
        <v>35</v>
      </c>
      <c r="C673" s="23">
        <f>SUM(C674:C675)</f>
        <v>0</v>
      </c>
      <c r="D673" s="23">
        <f>SUM(D674:D675)</f>
        <v>0</v>
      </c>
      <c r="E673" s="24">
        <f>SUM(E674:E675)</f>
        <v>31</v>
      </c>
      <c r="F673" s="24"/>
      <c r="G673" s="25">
        <f t="shared" si="4"/>
        <v>-0.114285714285714</v>
      </c>
    </row>
    <row r="674" ht="18.75" customHeight="1" spans="1:7">
      <c r="A674" s="22" t="s">
        <v>525</v>
      </c>
      <c r="B674" s="23">
        <v>35</v>
      </c>
      <c r="C674" s="23"/>
      <c r="D674" s="23"/>
      <c r="E674" s="24">
        <v>31</v>
      </c>
      <c r="F674" s="24"/>
      <c r="G674" s="25">
        <f t="shared" si="4"/>
        <v>-0.114285714285714</v>
      </c>
    </row>
    <row r="675" ht="18.75" customHeight="1" spans="1:7">
      <c r="A675" s="22" t="s">
        <v>526</v>
      </c>
      <c r="B675" s="23"/>
      <c r="C675" s="23"/>
      <c r="D675" s="23"/>
      <c r="E675" s="24"/>
      <c r="F675" s="24"/>
      <c r="G675" s="25"/>
    </row>
    <row r="676" ht="18.75" customHeight="1" spans="1:7">
      <c r="A676" s="22" t="s">
        <v>527</v>
      </c>
      <c r="B676" s="23">
        <f>SUM(B677:B679)</f>
        <v>1051</v>
      </c>
      <c r="C676" s="23">
        <f>SUM(C677:C679)</f>
        <v>654</v>
      </c>
      <c r="D676" s="23">
        <f>SUM(D677:D679)</f>
        <v>458</v>
      </c>
      <c r="E676" s="24">
        <f>SUM(E677:E679)</f>
        <v>615</v>
      </c>
      <c r="F676" s="24">
        <f t="shared" ref="F676:F682" si="6">SUM(E676/D676)*100</f>
        <v>134.279475982533</v>
      </c>
      <c r="G676" s="25">
        <f t="shared" si="4"/>
        <v>-0.414843006660323</v>
      </c>
    </row>
    <row r="677" ht="18.75" customHeight="1" spans="1:7">
      <c r="A677" s="22" t="s">
        <v>528</v>
      </c>
      <c r="B677" s="23">
        <v>638</v>
      </c>
      <c r="C677" s="23">
        <v>354</v>
      </c>
      <c r="D677" s="23">
        <v>5</v>
      </c>
      <c r="E677" s="24">
        <v>39</v>
      </c>
      <c r="F677" s="24">
        <f t="shared" si="6"/>
        <v>780</v>
      </c>
      <c r="G677" s="25">
        <f t="shared" si="4"/>
        <v>-0.938871473354232</v>
      </c>
    </row>
    <row r="678" ht="18.75" customHeight="1" spans="1:7">
      <c r="A678" s="22" t="s">
        <v>529</v>
      </c>
      <c r="B678" s="23">
        <v>81</v>
      </c>
      <c r="C678" s="23">
        <v>100</v>
      </c>
      <c r="D678" s="23">
        <v>200</v>
      </c>
      <c r="E678" s="24">
        <v>194</v>
      </c>
      <c r="F678" s="24">
        <f t="shared" si="6"/>
        <v>97</v>
      </c>
      <c r="G678" s="25">
        <f t="shared" si="4"/>
        <v>1.39506172839506</v>
      </c>
    </row>
    <row r="679" ht="18.75" customHeight="1" spans="1:7">
      <c r="A679" s="22" t="s">
        <v>530</v>
      </c>
      <c r="B679" s="23">
        <v>332</v>
      </c>
      <c r="C679" s="23">
        <v>200</v>
      </c>
      <c r="D679" s="23">
        <v>253</v>
      </c>
      <c r="E679" s="24">
        <v>382</v>
      </c>
      <c r="F679" s="24">
        <f t="shared" si="6"/>
        <v>150.98814229249</v>
      </c>
      <c r="G679" s="25">
        <f t="shared" si="4"/>
        <v>0.150602409638554</v>
      </c>
    </row>
    <row r="680" ht="18.75" customHeight="1" spans="1:7">
      <c r="A680" s="22" t="s">
        <v>531</v>
      </c>
      <c r="B680" s="23">
        <f>SUM(B681:B684)</f>
        <v>2002</v>
      </c>
      <c r="C680" s="23">
        <f>SUM(C681:C684)</f>
        <v>2002</v>
      </c>
      <c r="D680" s="23">
        <f>SUM(D681:D684)</f>
        <v>2073.86</v>
      </c>
      <c r="E680" s="24">
        <f>SUM(E681:E684)</f>
        <v>1925</v>
      </c>
      <c r="F680" s="24">
        <f t="shared" si="6"/>
        <v>92.822080564744</v>
      </c>
      <c r="G680" s="25">
        <f t="shared" si="4"/>
        <v>-0.0384615384615385</v>
      </c>
    </row>
    <row r="681" ht="18.75" customHeight="1" spans="1:7">
      <c r="A681" s="22" t="s">
        <v>532</v>
      </c>
      <c r="B681" s="23">
        <v>982</v>
      </c>
      <c r="C681" s="23">
        <v>982</v>
      </c>
      <c r="D681" s="23">
        <v>1002</v>
      </c>
      <c r="E681" s="24">
        <v>739</v>
      </c>
      <c r="F681" s="24">
        <f t="shared" si="6"/>
        <v>73.75249500998</v>
      </c>
      <c r="G681" s="25">
        <f t="shared" si="4"/>
        <v>-0.247454175152749</v>
      </c>
    </row>
    <row r="682" ht="18.75" customHeight="1" spans="1:7">
      <c r="A682" s="22" t="s">
        <v>533</v>
      </c>
      <c r="B682" s="23">
        <v>1020</v>
      </c>
      <c r="C682" s="23">
        <v>1020</v>
      </c>
      <c r="D682" s="23">
        <v>1071.86</v>
      </c>
      <c r="E682" s="24">
        <v>1186</v>
      </c>
      <c r="F682" s="24">
        <f t="shared" si="6"/>
        <v>110.64877875842</v>
      </c>
      <c r="G682" s="25">
        <f t="shared" si="4"/>
        <v>0.162745098039216</v>
      </c>
    </row>
    <row r="683" ht="18.75" customHeight="1" spans="1:7">
      <c r="A683" s="22" t="s">
        <v>534</v>
      </c>
      <c r="B683" s="23"/>
      <c r="C683" s="23"/>
      <c r="D683" s="23"/>
      <c r="E683" s="24"/>
      <c r="F683" s="24"/>
      <c r="G683" s="25"/>
    </row>
    <row r="684" ht="18.75" customHeight="1" spans="1:7">
      <c r="A684" s="22" t="s">
        <v>535</v>
      </c>
      <c r="B684" s="23"/>
      <c r="C684" s="23"/>
      <c r="D684" s="23"/>
      <c r="E684" s="24"/>
      <c r="F684" s="24"/>
      <c r="G684" s="25"/>
    </row>
    <row r="685" ht="18.75" customHeight="1" spans="1:7">
      <c r="A685" s="22" t="s">
        <v>536</v>
      </c>
      <c r="B685" s="23">
        <f>SUM(B686:B688)</f>
        <v>10305</v>
      </c>
      <c r="C685" s="23">
        <f>SUM(C686:C688)</f>
        <v>12210</v>
      </c>
      <c r="D685" s="23">
        <f>SUM(D686:D688)</f>
        <v>10420.15</v>
      </c>
      <c r="E685" s="24">
        <f>SUM(E686:E688)</f>
        <v>11345</v>
      </c>
      <c r="F685" s="24">
        <f>SUM(E685/D685)*100</f>
        <v>108.875592002035</v>
      </c>
      <c r="G685" s="25">
        <f t="shared" si="4"/>
        <v>0.100921882581271</v>
      </c>
    </row>
    <row r="686" ht="18.75" customHeight="1" spans="1:7">
      <c r="A686" s="22" t="s">
        <v>537</v>
      </c>
      <c r="B686" s="23">
        <v>215</v>
      </c>
      <c r="C686" s="23"/>
      <c r="D686" s="23"/>
      <c r="E686" s="24">
        <v>462</v>
      </c>
      <c r="F686" s="24"/>
      <c r="G686" s="25">
        <f t="shared" si="4"/>
        <v>1.14883720930233</v>
      </c>
    </row>
    <row r="687" ht="18.75" customHeight="1" spans="1:7">
      <c r="A687" s="22" t="s">
        <v>538</v>
      </c>
      <c r="B687" s="23">
        <v>9439</v>
      </c>
      <c r="C687" s="23">
        <v>12210</v>
      </c>
      <c r="D687" s="23">
        <v>10420.15</v>
      </c>
      <c r="E687" s="24">
        <v>10332</v>
      </c>
      <c r="F687" s="24">
        <f>SUM(E687/D687)*100</f>
        <v>99.1540428880582</v>
      </c>
      <c r="G687" s="25">
        <f t="shared" si="4"/>
        <v>0.0946074796058905</v>
      </c>
    </row>
    <row r="688" ht="18.75" customHeight="1" spans="1:7">
      <c r="A688" s="22" t="s">
        <v>539</v>
      </c>
      <c r="B688" s="23">
        <v>651</v>
      </c>
      <c r="C688" s="23"/>
      <c r="D688" s="23"/>
      <c r="E688" s="24">
        <v>551</v>
      </c>
      <c r="F688" s="24"/>
      <c r="G688" s="25">
        <f t="shared" si="4"/>
        <v>-0.153609831029186</v>
      </c>
    </row>
    <row r="689" ht="18.75" customHeight="1" spans="1:7">
      <c r="A689" s="22" t="s">
        <v>540</v>
      </c>
      <c r="B689" s="23">
        <f>SUM(B690:B692)</f>
        <v>425</v>
      </c>
      <c r="C689" s="23">
        <f>SUM(C690:C692)</f>
        <v>302</v>
      </c>
      <c r="D689" s="23">
        <f>SUM(D690:D692)</f>
        <v>456</v>
      </c>
      <c r="E689" s="24">
        <f>SUM(E690:E692)</f>
        <v>233</v>
      </c>
      <c r="F689" s="24">
        <f>SUM(E689/D689)*100</f>
        <v>51.0964912280702</v>
      </c>
      <c r="G689" s="25">
        <f t="shared" si="4"/>
        <v>-0.451764705882353</v>
      </c>
    </row>
    <row r="690" ht="18.75" customHeight="1" spans="1:7">
      <c r="A690" s="22" t="s">
        <v>541</v>
      </c>
      <c r="B690" s="23">
        <v>425</v>
      </c>
      <c r="C690" s="23">
        <v>302</v>
      </c>
      <c r="D690" s="23">
        <v>456</v>
      </c>
      <c r="E690" s="24">
        <v>233</v>
      </c>
      <c r="F690" s="24">
        <f>SUM(E690/D690)*100</f>
        <v>51.0964912280702</v>
      </c>
      <c r="G690" s="25">
        <f t="shared" si="4"/>
        <v>-0.451764705882353</v>
      </c>
    </row>
    <row r="691" ht="18.75" customHeight="1" spans="1:7">
      <c r="A691" s="22" t="s">
        <v>542</v>
      </c>
      <c r="B691" s="23"/>
      <c r="C691" s="23"/>
      <c r="D691" s="23"/>
      <c r="E691" s="24"/>
      <c r="F691" s="24"/>
      <c r="G691" s="25"/>
    </row>
    <row r="692" ht="18.75" customHeight="1" spans="1:7">
      <c r="A692" s="22" t="s">
        <v>543</v>
      </c>
      <c r="B692" s="23"/>
      <c r="C692" s="23"/>
      <c r="D692" s="23"/>
      <c r="E692" s="24"/>
      <c r="F692" s="24"/>
      <c r="G692" s="25"/>
    </row>
    <row r="693" ht="18.75" customHeight="1" spans="1:7">
      <c r="A693" s="22" t="s">
        <v>544</v>
      </c>
      <c r="B693" s="23">
        <f>SUM(B694:B695)</f>
        <v>28</v>
      </c>
      <c r="C693" s="23">
        <f>SUM(C694:C695)</f>
        <v>19</v>
      </c>
      <c r="D693" s="23">
        <f>SUM(D694:D695)</f>
        <v>27</v>
      </c>
      <c r="E693" s="24">
        <f>SUM(E694:E695)</f>
        <v>27</v>
      </c>
      <c r="F693" s="24">
        <f>SUM(E693/D693)*100</f>
        <v>100</v>
      </c>
      <c r="G693" s="25">
        <f t="shared" si="4"/>
        <v>-0.0357142857142857</v>
      </c>
    </row>
    <row r="694" ht="18.75" customHeight="1" spans="1:7">
      <c r="A694" s="22" t="s">
        <v>545</v>
      </c>
      <c r="B694" s="23">
        <v>28</v>
      </c>
      <c r="C694" s="23">
        <v>19</v>
      </c>
      <c r="D694" s="23">
        <v>27</v>
      </c>
      <c r="E694" s="24">
        <v>27</v>
      </c>
      <c r="F694" s="24">
        <f>SUM(E694/D694)*100</f>
        <v>100</v>
      </c>
      <c r="G694" s="25">
        <f t="shared" si="4"/>
        <v>-0.0357142857142857</v>
      </c>
    </row>
    <row r="695" ht="18.75" customHeight="1" spans="1:7">
      <c r="A695" s="22" t="s">
        <v>546</v>
      </c>
      <c r="B695" s="23"/>
      <c r="C695" s="23"/>
      <c r="D695" s="23"/>
      <c r="E695" s="24"/>
      <c r="F695" s="24"/>
      <c r="G695" s="25"/>
    </row>
    <row r="696" ht="18.75" customHeight="1" spans="1:7">
      <c r="A696" s="22" t="s">
        <v>547</v>
      </c>
      <c r="B696" s="23"/>
      <c r="C696" s="23"/>
      <c r="D696" s="23">
        <f>SUM(D697:D704)</f>
        <v>851.62</v>
      </c>
      <c r="E696" s="24">
        <f>SUM(E697:E704)</f>
        <v>12926</v>
      </c>
      <c r="F696" s="24">
        <f>SUM(E696/D696)*100</f>
        <v>1517.81310913318</v>
      </c>
      <c r="G696" s="25" t="s">
        <v>62</v>
      </c>
    </row>
    <row r="697" ht="18.75" customHeight="1" spans="1:7">
      <c r="A697" s="22" t="s">
        <v>52</v>
      </c>
      <c r="B697" s="28"/>
      <c r="C697" s="28"/>
      <c r="D697" s="23"/>
      <c r="E697" s="24"/>
      <c r="F697" s="24"/>
      <c r="G697" s="25"/>
    </row>
    <row r="698" ht="18.75" customHeight="1" spans="1:7">
      <c r="A698" s="22" t="s">
        <v>53</v>
      </c>
      <c r="B698" s="28"/>
      <c r="C698" s="28"/>
      <c r="D698" s="23"/>
      <c r="E698" s="24"/>
      <c r="F698" s="24"/>
      <c r="G698" s="25"/>
    </row>
    <row r="699" ht="18.75" customHeight="1" spans="1:7">
      <c r="A699" s="22" t="s">
        <v>54</v>
      </c>
      <c r="B699" s="28"/>
      <c r="C699" s="28"/>
      <c r="D699" s="23"/>
      <c r="E699" s="24"/>
      <c r="F699" s="24"/>
      <c r="G699" s="25"/>
    </row>
    <row r="700" ht="18.75" customHeight="1" spans="1:7">
      <c r="A700" s="22" t="s">
        <v>95</v>
      </c>
      <c r="B700" s="28"/>
      <c r="C700" s="28"/>
      <c r="D700" s="23"/>
      <c r="E700" s="24">
        <v>5</v>
      </c>
      <c r="F700" s="24"/>
      <c r="G700" s="25" t="s">
        <v>62</v>
      </c>
    </row>
    <row r="701" ht="18.75" customHeight="1" spans="1:7">
      <c r="A701" s="22" t="s">
        <v>548</v>
      </c>
      <c r="B701" s="28"/>
      <c r="C701" s="28"/>
      <c r="D701" s="23"/>
      <c r="E701" s="24"/>
      <c r="F701" s="24"/>
      <c r="G701" s="25"/>
    </row>
    <row r="702" ht="18.75" customHeight="1" spans="1:7">
      <c r="A702" s="22" t="s">
        <v>549</v>
      </c>
      <c r="B702" s="28"/>
      <c r="C702" s="28"/>
      <c r="D702" s="23"/>
      <c r="E702" s="24"/>
      <c r="F702" s="24"/>
      <c r="G702" s="25"/>
    </row>
    <row r="703" ht="18.75" customHeight="1" spans="1:7">
      <c r="A703" s="22" t="s">
        <v>61</v>
      </c>
      <c r="B703" s="28"/>
      <c r="C703" s="28"/>
      <c r="D703" s="23"/>
      <c r="E703" s="24"/>
      <c r="F703" s="24"/>
      <c r="G703" s="25"/>
    </row>
    <row r="704" ht="18.75" customHeight="1" spans="1:7">
      <c r="A704" s="22" t="s">
        <v>550</v>
      </c>
      <c r="B704" s="28"/>
      <c r="C704" s="28"/>
      <c r="D704" s="23">
        <v>851.62</v>
      </c>
      <c r="E704" s="24">
        <v>12921</v>
      </c>
      <c r="F704" s="24">
        <f>SUM(E704/D704)*100</f>
        <v>1517.2259928137</v>
      </c>
      <c r="G704" s="25" t="s">
        <v>62</v>
      </c>
    </row>
    <row r="705" ht="18.75" customHeight="1" spans="1:7">
      <c r="A705" s="22" t="s">
        <v>551</v>
      </c>
      <c r="B705" s="28"/>
      <c r="C705" s="28"/>
      <c r="D705" s="23">
        <f>D706</f>
        <v>0</v>
      </c>
      <c r="E705" s="24">
        <f>E706</f>
        <v>0</v>
      </c>
      <c r="F705" s="24"/>
      <c r="G705" s="25"/>
    </row>
    <row r="706" ht="18.75" customHeight="1" spans="1:7">
      <c r="A706" s="22" t="s">
        <v>552</v>
      </c>
      <c r="B706" s="28"/>
      <c r="C706" s="28"/>
      <c r="D706" s="23"/>
      <c r="E706" s="24"/>
      <c r="F706" s="24"/>
      <c r="G706" s="25"/>
    </row>
    <row r="707" ht="18.75" customHeight="1" spans="1:7">
      <c r="A707" s="22" t="s">
        <v>553</v>
      </c>
      <c r="B707" s="23">
        <f>B708</f>
        <v>5331</v>
      </c>
      <c r="C707" s="23">
        <f>C708</f>
        <v>0</v>
      </c>
      <c r="D707" s="23">
        <f>D708</f>
        <v>0</v>
      </c>
      <c r="E707" s="24">
        <f>E708</f>
        <v>0</v>
      </c>
      <c r="F707" s="24"/>
      <c r="G707" s="25">
        <f t="shared" si="4"/>
        <v>-1</v>
      </c>
    </row>
    <row r="708" ht="18.75" customHeight="1" spans="1:7">
      <c r="A708" s="22" t="s">
        <v>554</v>
      </c>
      <c r="B708" s="28">
        <v>5331</v>
      </c>
      <c r="C708" s="28"/>
      <c r="D708" s="23"/>
      <c r="E708" s="24"/>
      <c r="F708" s="24"/>
      <c r="G708" s="25">
        <f t="shared" si="4"/>
        <v>-1</v>
      </c>
    </row>
    <row r="709" ht="18.75" customHeight="1" spans="1:7">
      <c r="A709" s="22" t="s">
        <v>22</v>
      </c>
      <c r="B709" s="23">
        <f>B710+B719+B723+B731+B737+B744+B750+B753+B756+B757+B758+B764+B765+B766+B781</f>
        <v>29995</v>
      </c>
      <c r="C709" s="23">
        <f>C710+C719+C723+C731+C737+C744+C750+C753+C756+C757+C758+C764+C765+C766+C781</f>
        <v>1033</v>
      </c>
      <c r="D709" s="23">
        <f>D710+D719+D723+D731+D737+D744+D750+D753+D756+D757+D758+D764+D765+D766+D781</f>
        <v>1169</v>
      </c>
      <c r="E709" s="24">
        <f>E710+E719+E723+E731+E737+E744+E750+E753+E756+E757+E758+E764+E765+E766+E781</f>
        <v>39594</v>
      </c>
      <c r="F709" s="24">
        <f>SUM(E709/D709)*100</f>
        <v>3386.99743370402</v>
      </c>
      <c r="G709" s="25">
        <f t="shared" si="4"/>
        <v>0.320020003333889</v>
      </c>
    </row>
    <row r="710" ht="18.75" customHeight="1" spans="1:8">
      <c r="A710" s="22" t="s">
        <v>555</v>
      </c>
      <c r="B710" s="23">
        <f>SUM(B711:B718)</f>
        <v>394</v>
      </c>
      <c r="C710" s="23">
        <f>SUM(C711:C718)</f>
        <v>280</v>
      </c>
      <c r="D710" s="23">
        <f>SUM(D711:D718)</f>
        <v>227.29</v>
      </c>
      <c r="E710" s="24">
        <f>SUM(E711:E718)</f>
        <v>426</v>
      </c>
      <c r="F710" s="24">
        <f>SUM(E710/D710)*100</f>
        <v>187.425755642571</v>
      </c>
      <c r="G710" s="25">
        <f t="shared" si="4"/>
        <v>0.0812182741116751</v>
      </c>
      <c r="H710" s="37" t="s">
        <v>556</v>
      </c>
    </row>
    <row r="711" ht="18.75" customHeight="1" spans="1:7">
      <c r="A711" s="22" t="s">
        <v>52</v>
      </c>
      <c r="B711" s="23">
        <v>343</v>
      </c>
      <c r="C711" s="23">
        <v>280</v>
      </c>
      <c r="D711" s="23">
        <v>227.29</v>
      </c>
      <c r="E711" s="24">
        <v>341</v>
      </c>
      <c r="F711" s="24">
        <f>SUM(E711/D711)*100</f>
        <v>150.028597826565</v>
      </c>
      <c r="G711" s="25">
        <f t="shared" si="4"/>
        <v>-0.00583090379008746</v>
      </c>
    </row>
    <row r="712" ht="18.75" customHeight="1" spans="1:7">
      <c r="A712" s="22" t="s">
        <v>53</v>
      </c>
      <c r="B712" s="23"/>
      <c r="C712" s="23"/>
      <c r="D712" s="23"/>
      <c r="E712" s="24"/>
      <c r="F712" s="24"/>
      <c r="G712" s="25"/>
    </row>
    <row r="713" ht="18.75" customHeight="1" spans="1:7">
      <c r="A713" s="22" t="s">
        <v>54</v>
      </c>
      <c r="B713" s="23"/>
      <c r="C713" s="23"/>
      <c r="D713" s="23"/>
      <c r="E713" s="24"/>
      <c r="F713" s="24"/>
      <c r="G713" s="25"/>
    </row>
    <row r="714" ht="18.75" customHeight="1" spans="1:7">
      <c r="A714" s="22" t="s">
        <v>557</v>
      </c>
      <c r="B714" s="23">
        <v>3</v>
      </c>
      <c r="C714" s="23"/>
      <c r="D714" s="23"/>
      <c r="E714" s="24">
        <v>2</v>
      </c>
      <c r="F714" s="24"/>
      <c r="G714" s="25">
        <f>SUM((E714-B714)/B714)</f>
        <v>-0.333333333333333</v>
      </c>
    </row>
    <row r="715" ht="18.75" customHeight="1" spans="1:7">
      <c r="A715" s="22" t="s">
        <v>558</v>
      </c>
      <c r="B715" s="23"/>
      <c r="C715" s="23"/>
      <c r="D715" s="23"/>
      <c r="E715" s="24">
        <v>10</v>
      </c>
      <c r="F715" s="24"/>
      <c r="G715" s="25" t="s">
        <v>62</v>
      </c>
    </row>
    <row r="716" ht="18.75" customHeight="1" spans="1:7">
      <c r="A716" s="22" t="s">
        <v>559</v>
      </c>
      <c r="B716" s="23"/>
      <c r="C716" s="23"/>
      <c r="D716" s="23"/>
      <c r="E716" s="24"/>
      <c r="F716" s="24"/>
      <c r="G716" s="25"/>
    </row>
    <row r="717" ht="18.75" customHeight="1" spans="1:7">
      <c r="A717" s="22" t="s">
        <v>560</v>
      </c>
      <c r="B717" s="23"/>
      <c r="C717" s="23"/>
      <c r="D717" s="23"/>
      <c r="E717" s="24"/>
      <c r="F717" s="24"/>
      <c r="G717" s="25"/>
    </row>
    <row r="718" ht="18.75" customHeight="1" spans="1:7">
      <c r="A718" s="22" t="s">
        <v>561</v>
      </c>
      <c r="B718" s="23">
        <v>48</v>
      </c>
      <c r="C718" s="23"/>
      <c r="D718" s="23"/>
      <c r="E718" s="24">
        <v>73</v>
      </c>
      <c r="F718" s="24"/>
      <c r="G718" s="25">
        <f>SUM((E718-B718)/B718)</f>
        <v>0.520833333333333</v>
      </c>
    </row>
    <row r="719" ht="18.75" customHeight="1" spans="1:7">
      <c r="A719" s="22" t="s">
        <v>562</v>
      </c>
      <c r="B719" s="23">
        <f>SUM(B720:B722)</f>
        <v>81</v>
      </c>
      <c r="C719" s="23">
        <f>SUM(C720:C722)</f>
        <v>194</v>
      </c>
      <c r="D719" s="23">
        <f>SUM(D720:D722)</f>
        <v>0</v>
      </c>
      <c r="E719" s="24">
        <f>SUM(E720:E722)</f>
        <v>156</v>
      </c>
      <c r="F719" s="24"/>
      <c r="G719" s="25">
        <f>SUM((E719-B719)/B719)</f>
        <v>0.925925925925926</v>
      </c>
    </row>
    <row r="720" ht="18.75" customHeight="1" spans="1:7">
      <c r="A720" s="22" t="s">
        <v>563</v>
      </c>
      <c r="B720" s="23"/>
      <c r="C720" s="23"/>
      <c r="D720" s="23"/>
      <c r="E720" s="24"/>
      <c r="F720" s="24"/>
      <c r="G720" s="25"/>
    </row>
    <row r="721" ht="18.75" customHeight="1" spans="1:7">
      <c r="A721" s="22" t="s">
        <v>564</v>
      </c>
      <c r="B721" s="23"/>
      <c r="C721" s="23"/>
      <c r="D721" s="23"/>
      <c r="E721" s="24"/>
      <c r="F721" s="24"/>
      <c r="G721" s="25"/>
    </row>
    <row r="722" ht="18.75" customHeight="1" spans="1:7">
      <c r="A722" s="22" t="s">
        <v>565</v>
      </c>
      <c r="B722" s="23">
        <v>81</v>
      </c>
      <c r="C722" s="23">
        <v>194</v>
      </c>
      <c r="D722" s="23"/>
      <c r="E722" s="24">
        <v>156</v>
      </c>
      <c r="F722" s="24"/>
      <c r="G722" s="25">
        <f>SUM((E722-B722)/B722)</f>
        <v>0.925925925925926</v>
      </c>
    </row>
    <row r="723" ht="18.75" customHeight="1" spans="1:7">
      <c r="A723" s="22" t="s">
        <v>566</v>
      </c>
      <c r="B723" s="23">
        <f>SUM(B724:B730)</f>
        <v>9474</v>
      </c>
      <c r="C723" s="23">
        <f>SUM(C724:C730)</f>
        <v>439</v>
      </c>
      <c r="D723" s="23">
        <f>SUM(D724:D730)</f>
        <v>0</v>
      </c>
      <c r="E723" s="24">
        <f>SUM(E724:E730)</f>
        <v>4549</v>
      </c>
      <c r="F723" s="24"/>
      <c r="G723" s="25">
        <f>SUM((E723-B723)/B723)</f>
        <v>-0.519843782985012</v>
      </c>
    </row>
    <row r="724" ht="18.75" customHeight="1" spans="1:7">
      <c r="A724" s="22" t="s">
        <v>567</v>
      </c>
      <c r="B724" s="23">
        <v>39</v>
      </c>
      <c r="C724" s="23"/>
      <c r="D724" s="23"/>
      <c r="E724" s="24"/>
      <c r="F724" s="24"/>
      <c r="G724" s="25">
        <f>SUM((E724-B724)/B724)</f>
        <v>-1</v>
      </c>
    </row>
    <row r="725" ht="18.75" customHeight="1" spans="1:7">
      <c r="A725" s="22" t="s">
        <v>568</v>
      </c>
      <c r="B725" s="23">
        <v>9109</v>
      </c>
      <c r="C725" s="23">
        <v>439</v>
      </c>
      <c r="D725" s="23"/>
      <c r="E725" s="24">
        <v>3883</v>
      </c>
      <c r="F725" s="24"/>
      <c r="G725" s="25">
        <f>SUM((E725-B725)/B725)</f>
        <v>-0.573718300581842</v>
      </c>
    </row>
    <row r="726" ht="18.75" customHeight="1" spans="1:7">
      <c r="A726" s="22" t="s">
        <v>569</v>
      </c>
      <c r="B726" s="23"/>
      <c r="C726" s="23"/>
      <c r="D726" s="23"/>
      <c r="E726" s="24"/>
      <c r="F726" s="24"/>
      <c r="G726" s="25"/>
    </row>
    <row r="727" ht="18.75" customHeight="1" spans="1:7">
      <c r="A727" s="22" t="s">
        <v>570</v>
      </c>
      <c r="B727" s="23">
        <v>167</v>
      </c>
      <c r="C727" s="23"/>
      <c r="D727" s="23"/>
      <c r="E727" s="24">
        <v>480</v>
      </c>
      <c r="F727" s="24"/>
      <c r="G727" s="25">
        <f>SUM((E727-B727)/B727)</f>
        <v>1.87425149700599</v>
      </c>
    </row>
    <row r="728" ht="18.75" customHeight="1" spans="1:7">
      <c r="A728" s="22" t="s">
        <v>571</v>
      </c>
      <c r="B728" s="23"/>
      <c r="C728" s="23"/>
      <c r="D728" s="23"/>
      <c r="E728" s="24"/>
      <c r="F728" s="24"/>
      <c r="G728" s="25"/>
    </row>
    <row r="729" ht="18.75" customHeight="1" spans="1:7">
      <c r="A729" s="22" t="s">
        <v>572</v>
      </c>
      <c r="B729" s="23"/>
      <c r="C729" s="23"/>
      <c r="D729" s="23"/>
      <c r="E729" s="24"/>
      <c r="F729" s="24"/>
      <c r="G729" s="25"/>
    </row>
    <row r="730" ht="18.75" customHeight="1" spans="1:7">
      <c r="A730" s="22" t="s">
        <v>573</v>
      </c>
      <c r="B730" s="23">
        <v>159</v>
      </c>
      <c r="C730" s="23"/>
      <c r="D730" s="23"/>
      <c r="E730" s="24">
        <v>186</v>
      </c>
      <c r="F730" s="24"/>
      <c r="G730" s="25">
        <f>SUM((E730-B730)/B730)</f>
        <v>0.169811320754717</v>
      </c>
    </row>
    <row r="731" ht="18.75" customHeight="1" spans="1:7">
      <c r="A731" s="22" t="s">
        <v>574</v>
      </c>
      <c r="B731" s="23">
        <f>SUM(B732:B736)</f>
        <v>1341</v>
      </c>
      <c r="C731" s="23">
        <f>SUM(C732:C736)</f>
        <v>120</v>
      </c>
      <c r="D731" s="23">
        <f>SUM(D732:D736)</f>
        <v>941.71</v>
      </c>
      <c r="E731" s="24">
        <f>SUM(E732:E736)</f>
        <v>3266</v>
      </c>
      <c r="F731" s="24">
        <f>SUM(E731/D731)*100</f>
        <v>346.815898737403</v>
      </c>
      <c r="G731" s="25">
        <f>SUM((E731-B731)/B731)</f>
        <v>1.43549589858315</v>
      </c>
    </row>
    <row r="732" ht="18.75" customHeight="1" spans="1:7">
      <c r="A732" s="22" t="s">
        <v>575</v>
      </c>
      <c r="B732" s="23">
        <v>5</v>
      </c>
      <c r="C732" s="23">
        <v>120</v>
      </c>
      <c r="D732" s="23">
        <v>941.71</v>
      </c>
      <c r="E732" s="24">
        <v>195</v>
      </c>
      <c r="F732" s="24">
        <f>SUM(E732/D732)*100</f>
        <v>20.7070117127353</v>
      </c>
      <c r="G732" s="25">
        <f>SUM((E732-B732)/B732)</f>
        <v>38</v>
      </c>
    </row>
    <row r="733" ht="18.75" customHeight="1" spans="1:7">
      <c r="A733" s="22" t="s">
        <v>576</v>
      </c>
      <c r="B733" s="23">
        <v>979</v>
      </c>
      <c r="C733" s="23"/>
      <c r="D733" s="23"/>
      <c r="E733" s="24">
        <v>2930</v>
      </c>
      <c r="F733" s="24"/>
      <c r="G733" s="25">
        <f>SUM((E733-B733)/B733)</f>
        <v>1.99284984678243</v>
      </c>
    </row>
    <row r="734" ht="18.75" customHeight="1" spans="1:7">
      <c r="A734" s="22" t="s">
        <v>577</v>
      </c>
      <c r="B734" s="23"/>
      <c r="C734" s="23"/>
      <c r="D734" s="23"/>
      <c r="E734" s="24">
        <v>53</v>
      </c>
      <c r="F734" s="24"/>
      <c r="G734" s="25" t="s">
        <v>62</v>
      </c>
    </row>
    <row r="735" ht="18.75" customHeight="1" spans="1:7">
      <c r="A735" s="22" t="s">
        <v>578</v>
      </c>
      <c r="B735" s="23"/>
      <c r="C735" s="23"/>
      <c r="D735" s="23"/>
      <c r="E735" s="24"/>
      <c r="F735" s="24"/>
      <c r="G735" s="25"/>
    </row>
    <row r="736" ht="18.75" customHeight="1" spans="1:7">
      <c r="A736" s="22" t="s">
        <v>579</v>
      </c>
      <c r="B736" s="23">
        <v>357</v>
      </c>
      <c r="C736" s="23"/>
      <c r="D736" s="23"/>
      <c r="E736" s="24">
        <v>88</v>
      </c>
      <c r="F736" s="24"/>
      <c r="G736" s="25">
        <f>SUM((E736-B736)/B736)</f>
        <v>-0.753501400560224</v>
      </c>
    </row>
    <row r="737" ht="18.75" customHeight="1" spans="1:7">
      <c r="A737" s="22" t="s">
        <v>580</v>
      </c>
      <c r="B737" s="23">
        <f>SUM(B738:B743)</f>
        <v>2189</v>
      </c>
      <c r="C737" s="23">
        <f>SUM(C738:C743)</f>
        <v>0</v>
      </c>
      <c r="D737" s="23">
        <f>SUM(D738:D743)</f>
        <v>0</v>
      </c>
      <c r="E737" s="24">
        <f>SUM(E738:E743)</f>
        <v>732</v>
      </c>
      <c r="F737" s="24"/>
      <c r="G737" s="25">
        <f>SUM((E737-B737)/B737)</f>
        <v>-0.665600730927364</v>
      </c>
    </row>
    <row r="738" ht="18.75" customHeight="1" spans="1:7">
      <c r="A738" s="22" t="s">
        <v>581</v>
      </c>
      <c r="B738" s="23"/>
      <c r="C738" s="23"/>
      <c r="D738" s="23"/>
      <c r="E738" s="24"/>
      <c r="F738" s="24"/>
      <c r="G738" s="25"/>
    </row>
    <row r="739" ht="18.75" customHeight="1" spans="1:7">
      <c r="A739" s="22" t="s">
        <v>582</v>
      </c>
      <c r="B739" s="23"/>
      <c r="C739" s="23"/>
      <c r="D739" s="23"/>
      <c r="E739" s="24"/>
      <c r="F739" s="24"/>
      <c r="G739" s="25"/>
    </row>
    <row r="740" ht="18.75" customHeight="1" spans="1:7">
      <c r="A740" s="22" t="s">
        <v>583</v>
      </c>
      <c r="B740" s="23"/>
      <c r="C740" s="23"/>
      <c r="D740" s="23"/>
      <c r="E740" s="24"/>
      <c r="F740" s="24"/>
      <c r="G740" s="25"/>
    </row>
    <row r="741" ht="18.75" customHeight="1" spans="1:7">
      <c r="A741" s="22" t="s">
        <v>584</v>
      </c>
      <c r="B741" s="23"/>
      <c r="C741" s="23"/>
      <c r="D741" s="23"/>
      <c r="E741" s="24"/>
      <c r="F741" s="24"/>
      <c r="G741" s="25"/>
    </row>
    <row r="742" ht="18.75" customHeight="1" spans="1:7">
      <c r="A742" s="22" t="s">
        <v>585</v>
      </c>
      <c r="B742" s="23"/>
      <c r="C742" s="23"/>
      <c r="D742" s="23"/>
      <c r="E742" s="24"/>
      <c r="F742" s="24"/>
      <c r="G742" s="25"/>
    </row>
    <row r="743" ht="18.75" customHeight="1" spans="1:7">
      <c r="A743" s="22" t="s">
        <v>586</v>
      </c>
      <c r="B743" s="23">
        <v>2189</v>
      </c>
      <c r="C743" s="23"/>
      <c r="D743" s="23"/>
      <c r="E743" s="24">
        <v>732</v>
      </c>
      <c r="F743" s="24"/>
      <c r="G743" s="25">
        <f>SUM((E743-B743)/B743)</f>
        <v>-0.665600730927364</v>
      </c>
    </row>
    <row r="744" ht="18.75" customHeight="1" spans="1:7">
      <c r="A744" s="22" t="s">
        <v>587</v>
      </c>
      <c r="B744" s="23">
        <f>SUM(B745:B749)</f>
        <v>156</v>
      </c>
      <c r="C744" s="23">
        <f>SUM(C745:C749)</f>
        <v>0</v>
      </c>
      <c r="D744" s="23">
        <f>SUM(D745:D749)</f>
        <v>0</v>
      </c>
      <c r="E744" s="24">
        <f>SUM(E745:E749)</f>
        <v>95</v>
      </c>
      <c r="F744" s="24"/>
      <c r="G744" s="25">
        <f>SUM((E744-B744)/B744)</f>
        <v>-0.391025641025641</v>
      </c>
    </row>
    <row r="745" ht="18.75" customHeight="1" spans="1:7">
      <c r="A745" s="22" t="s">
        <v>588</v>
      </c>
      <c r="B745" s="23"/>
      <c r="C745" s="23"/>
      <c r="D745" s="23"/>
      <c r="E745" s="24"/>
      <c r="F745" s="24"/>
      <c r="G745" s="25"/>
    </row>
    <row r="746" ht="18.75" customHeight="1" spans="1:7">
      <c r="A746" s="22" t="s">
        <v>589</v>
      </c>
      <c r="B746" s="23"/>
      <c r="C746" s="23"/>
      <c r="D746" s="23"/>
      <c r="E746" s="24"/>
      <c r="F746" s="24"/>
      <c r="G746" s="25"/>
    </row>
    <row r="747" ht="18.75" customHeight="1" spans="1:7">
      <c r="A747" s="22" t="s">
        <v>590</v>
      </c>
      <c r="B747" s="23"/>
      <c r="C747" s="23"/>
      <c r="D747" s="23"/>
      <c r="E747" s="24"/>
      <c r="F747" s="24"/>
      <c r="G747" s="25"/>
    </row>
    <row r="748" ht="18.75" customHeight="1" spans="1:7">
      <c r="A748" s="22" t="s">
        <v>591</v>
      </c>
      <c r="B748" s="23"/>
      <c r="C748" s="23"/>
      <c r="D748" s="23"/>
      <c r="E748" s="24"/>
      <c r="F748" s="24"/>
      <c r="G748" s="25"/>
    </row>
    <row r="749" ht="18.75" customHeight="1" spans="1:7">
      <c r="A749" s="22" t="s">
        <v>592</v>
      </c>
      <c r="B749" s="23">
        <v>156</v>
      </c>
      <c r="C749" s="23"/>
      <c r="D749" s="23"/>
      <c r="E749" s="24">
        <v>95</v>
      </c>
      <c r="F749" s="24"/>
      <c r="G749" s="25">
        <f>SUM((E749-B749)/B749)</f>
        <v>-0.391025641025641</v>
      </c>
    </row>
    <row r="750" ht="18.75" customHeight="1" spans="1:7">
      <c r="A750" s="22" t="s">
        <v>593</v>
      </c>
      <c r="B750" s="23">
        <f>SUM(B751:B752)</f>
        <v>0</v>
      </c>
      <c r="C750" s="23">
        <f>SUM(C751:C752)</f>
        <v>0</v>
      </c>
      <c r="D750" s="23">
        <f>SUM(D751:D752)</f>
        <v>0</v>
      </c>
      <c r="E750" s="24">
        <f>SUM(E751:E752)</f>
        <v>0</v>
      </c>
      <c r="F750" s="24"/>
      <c r="G750" s="25"/>
    </row>
    <row r="751" ht="18.75" customHeight="1" spans="1:7">
      <c r="A751" s="22" t="s">
        <v>594</v>
      </c>
      <c r="B751" s="23"/>
      <c r="C751" s="23"/>
      <c r="D751" s="23"/>
      <c r="E751" s="24"/>
      <c r="F751" s="24"/>
      <c r="G751" s="25"/>
    </row>
    <row r="752" ht="18.75" customHeight="1" spans="1:7">
      <c r="A752" s="22" t="s">
        <v>595</v>
      </c>
      <c r="B752" s="23"/>
      <c r="C752" s="23"/>
      <c r="D752" s="23"/>
      <c r="E752" s="24"/>
      <c r="F752" s="24"/>
      <c r="G752" s="25"/>
    </row>
    <row r="753" ht="18.75" customHeight="1" spans="1:7">
      <c r="A753" s="22" t="s">
        <v>596</v>
      </c>
      <c r="B753" s="23">
        <f>SUM(B754:B755)</f>
        <v>0</v>
      </c>
      <c r="C753" s="23">
        <f>SUM(C754:C755)</f>
        <v>0</v>
      </c>
      <c r="D753" s="23">
        <f>SUM(D754:D755)</f>
        <v>0</v>
      </c>
      <c r="E753" s="24">
        <f>SUM(E754:E755)</f>
        <v>0</v>
      </c>
      <c r="F753" s="24"/>
      <c r="G753" s="25"/>
    </row>
    <row r="754" ht="18.75" customHeight="1" spans="1:7">
      <c r="A754" s="22" t="s">
        <v>597</v>
      </c>
      <c r="B754" s="23"/>
      <c r="C754" s="23"/>
      <c r="D754" s="23"/>
      <c r="E754" s="24"/>
      <c r="F754" s="24"/>
      <c r="G754" s="25"/>
    </row>
    <row r="755" ht="18.75" customHeight="1" spans="1:7">
      <c r="A755" s="22" t="s">
        <v>598</v>
      </c>
      <c r="B755" s="23"/>
      <c r="C755" s="23"/>
      <c r="D755" s="23"/>
      <c r="E755" s="24"/>
      <c r="F755" s="24"/>
      <c r="G755" s="25"/>
    </row>
    <row r="756" ht="18.75" customHeight="1" spans="1:7">
      <c r="A756" s="22" t="s">
        <v>599</v>
      </c>
      <c r="B756" s="23"/>
      <c r="C756" s="23"/>
      <c r="D756" s="23"/>
      <c r="E756" s="24"/>
      <c r="F756" s="24"/>
      <c r="G756" s="25"/>
    </row>
    <row r="757" ht="18.75" customHeight="1" spans="1:7">
      <c r="A757" s="22" t="s">
        <v>600</v>
      </c>
      <c r="B757" s="23">
        <v>910</v>
      </c>
      <c r="C757" s="23"/>
      <c r="D757" s="23"/>
      <c r="E757" s="24"/>
      <c r="F757" s="24"/>
      <c r="G757" s="25">
        <f>SUM((E757-B757)/B757)</f>
        <v>-1</v>
      </c>
    </row>
    <row r="758" ht="18.75" customHeight="1" spans="1:7">
      <c r="A758" s="22" t="s">
        <v>601</v>
      </c>
      <c r="B758" s="23">
        <f>SUM(B759:B763)</f>
        <v>33</v>
      </c>
      <c r="C758" s="23">
        <f>SUM(C759:C763)</f>
        <v>0</v>
      </c>
      <c r="D758" s="23">
        <f>SUM(D759:D763)</f>
        <v>0</v>
      </c>
      <c r="E758" s="24">
        <f>SUM(E759:E763)</f>
        <v>268</v>
      </c>
      <c r="F758" s="24"/>
      <c r="G758" s="25">
        <f>SUM((E758-B758)/B758)</f>
        <v>7.12121212121212</v>
      </c>
    </row>
    <row r="759" ht="18.75" customHeight="1" spans="1:7">
      <c r="A759" s="22" t="s">
        <v>602</v>
      </c>
      <c r="B759" s="23"/>
      <c r="C759" s="23"/>
      <c r="D759" s="23"/>
      <c r="E759" s="24">
        <v>268</v>
      </c>
      <c r="F759" s="24"/>
      <c r="G759" s="25" t="s">
        <v>62</v>
      </c>
    </row>
    <row r="760" ht="18.75" customHeight="1" spans="1:7">
      <c r="A760" s="22" t="s">
        <v>603</v>
      </c>
      <c r="B760" s="23"/>
      <c r="C760" s="23"/>
      <c r="D760" s="23"/>
      <c r="E760" s="24"/>
      <c r="F760" s="24"/>
      <c r="G760" s="25"/>
    </row>
    <row r="761" ht="18.75" customHeight="1" spans="1:7">
      <c r="A761" s="22" t="s">
        <v>604</v>
      </c>
      <c r="B761" s="23"/>
      <c r="C761" s="23"/>
      <c r="D761" s="23"/>
      <c r="E761" s="24"/>
      <c r="F761" s="24"/>
      <c r="G761" s="25"/>
    </row>
    <row r="762" ht="18.75" customHeight="1" spans="1:7">
      <c r="A762" s="22" t="s">
        <v>605</v>
      </c>
      <c r="B762" s="23"/>
      <c r="C762" s="23"/>
      <c r="D762" s="23"/>
      <c r="E762" s="24"/>
      <c r="F762" s="24"/>
      <c r="G762" s="25"/>
    </row>
    <row r="763" ht="18.75" customHeight="1" spans="1:7">
      <c r="A763" s="22" t="s">
        <v>606</v>
      </c>
      <c r="B763" s="23">
        <v>33</v>
      </c>
      <c r="C763" s="23"/>
      <c r="D763" s="23"/>
      <c r="E763" s="24"/>
      <c r="F763" s="24"/>
      <c r="G763" s="25">
        <f>SUM((E763-B763)/B763)</f>
        <v>-1</v>
      </c>
    </row>
    <row r="764" ht="18.75" customHeight="1" spans="1:7">
      <c r="A764" s="22" t="s">
        <v>607</v>
      </c>
      <c r="B764" s="23">
        <v>12</v>
      </c>
      <c r="C764" s="23"/>
      <c r="D764" s="23"/>
      <c r="E764" s="24"/>
      <c r="F764" s="24"/>
      <c r="G764" s="25">
        <f>SUM((E764-B764)/B764)</f>
        <v>-1</v>
      </c>
    </row>
    <row r="765" ht="18.75" customHeight="1" spans="1:7">
      <c r="A765" s="22" t="s">
        <v>608</v>
      </c>
      <c r="B765" s="23"/>
      <c r="C765" s="23"/>
      <c r="D765" s="23"/>
      <c r="E765" s="24"/>
      <c r="F765" s="24"/>
      <c r="G765" s="25"/>
    </row>
    <row r="766" ht="18.75" customHeight="1" spans="1:7">
      <c r="A766" s="22" t="s">
        <v>609</v>
      </c>
      <c r="B766" s="23">
        <f>SUM(B767:B780)</f>
        <v>4</v>
      </c>
      <c r="C766" s="23">
        <f>SUM(C767:C780)</f>
        <v>0</v>
      </c>
      <c r="D766" s="23">
        <f>SUM(D767:D780)</f>
        <v>0</v>
      </c>
      <c r="E766" s="24">
        <f>SUM(E767:E780)</f>
        <v>0</v>
      </c>
      <c r="F766" s="24"/>
      <c r="G766" s="25">
        <f>SUM((E766-B766)/B766)</f>
        <v>-1</v>
      </c>
    </row>
    <row r="767" ht="18.75" customHeight="1" spans="1:7">
      <c r="A767" s="22" t="s">
        <v>52</v>
      </c>
      <c r="B767" s="23">
        <v>4</v>
      </c>
      <c r="C767" s="23"/>
      <c r="D767" s="23"/>
      <c r="E767" s="24"/>
      <c r="F767" s="24"/>
      <c r="G767" s="25">
        <f>SUM((E767-B767)/B767)</f>
        <v>-1</v>
      </c>
    </row>
    <row r="768" ht="18.75" customHeight="1" spans="1:7">
      <c r="A768" s="22" t="s">
        <v>53</v>
      </c>
      <c r="B768" s="23"/>
      <c r="C768" s="23"/>
      <c r="D768" s="23"/>
      <c r="E768" s="24"/>
      <c r="F768" s="24"/>
      <c r="G768" s="25"/>
    </row>
    <row r="769" ht="18.75" customHeight="1" spans="1:7">
      <c r="A769" s="22" t="s">
        <v>54</v>
      </c>
      <c r="B769" s="23"/>
      <c r="C769" s="23"/>
      <c r="D769" s="23"/>
      <c r="E769" s="24"/>
      <c r="F769" s="24"/>
      <c r="G769" s="25"/>
    </row>
    <row r="770" ht="18.75" customHeight="1" spans="1:7">
      <c r="A770" s="22" t="s">
        <v>610</v>
      </c>
      <c r="B770" s="23"/>
      <c r="C770" s="23"/>
      <c r="D770" s="23"/>
      <c r="E770" s="24"/>
      <c r="F770" s="24"/>
      <c r="G770" s="25"/>
    </row>
    <row r="771" ht="18.75" customHeight="1" spans="1:7">
      <c r="A771" s="22" t="s">
        <v>611</v>
      </c>
      <c r="B771" s="23"/>
      <c r="C771" s="23"/>
      <c r="D771" s="23"/>
      <c r="E771" s="24"/>
      <c r="F771" s="24"/>
      <c r="G771" s="25"/>
    </row>
    <row r="772" ht="18.75" customHeight="1" spans="1:7">
      <c r="A772" s="22" t="s">
        <v>612</v>
      </c>
      <c r="B772" s="23"/>
      <c r="C772" s="23"/>
      <c r="D772" s="23"/>
      <c r="E772" s="24"/>
      <c r="F772" s="24"/>
      <c r="G772" s="25"/>
    </row>
    <row r="773" ht="18.75" customHeight="1" spans="1:7">
      <c r="A773" s="22" t="s">
        <v>613</v>
      </c>
      <c r="B773" s="23"/>
      <c r="C773" s="23"/>
      <c r="D773" s="23"/>
      <c r="E773" s="24"/>
      <c r="F773" s="24"/>
      <c r="G773" s="25"/>
    </row>
    <row r="774" ht="18.75" customHeight="1" spans="1:7">
      <c r="A774" s="22" t="s">
        <v>614</v>
      </c>
      <c r="B774" s="23"/>
      <c r="C774" s="23"/>
      <c r="D774" s="23"/>
      <c r="E774" s="24"/>
      <c r="F774" s="24"/>
      <c r="G774" s="25"/>
    </row>
    <row r="775" ht="18.75" customHeight="1" spans="1:7">
      <c r="A775" s="22" t="s">
        <v>615</v>
      </c>
      <c r="B775" s="23"/>
      <c r="C775" s="23"/>
      <c r="D775" s="23"/>
      <c r="E775" s="24"/>
      <c r="F775" s="24"/>
      <c r="G775" s="25"/>
    </row>
    <row r="776" ht="18.75" customHeight="1" spans="1:7">
      <c r="A776" s="22" t="s">
        <v>616</v>
      </c>
      <c r="B776" s="23"/>
      <c r="C776" s="23"/>
      <c r="D776" s="23"/>
      <c r="E776" s="24"/>
      <c r="F776" s="24"/>
      <c r="G776" s="25"/>
    </row>
    <row r="777" ht="18.75" customHeight="1" spans="1:7">
      <c r="A777" s="22" t="s">
        <v>95</v>
      </c>
      <c r="B777" s="23"/>
      <c r="C777" s="23"/>
      <c r="D777" s="23"/>
      <c r="E777" s="24"/>
      <c r="F777" s="24"/>
      <c r="G777" s="25"/>
    </row>
    <row r="778" ht="18.75" customHeight="1" spans="1:7">
      <c r="A778" s="22" t="s">
        <v>617</v>
      </c>
      <c r="B778" s="23"/>
      <c r="C778" s="23"/>
      <c r="D778" s="23"/>
      <c r="E778" s="24"/>
      <c r="F778" s="24"/>
      <c r="G778" s="25"/>
    </row>
    <row r="779" ht="18.75" customHeight="1" spans="1:7">
      <c r="A779" s="22" t="s">
        <v>61</v>
      </c>
      <c r="B779" s="23"/>
      <c r="C779" s="23"/>
      <c r="D779" s="23"/>
      <c r="E779" s="24"/>
      <c r="F779" s="24"/>
      <c r="G779" s="25"/>
    </row>
    <row r="780" ht="18.75" customHeight="1" spans="1:7">
      <c r="A780" s="22" t="s">
        <v>618</v>
      </c>
      <c r="B780" s="23"/>
      <c r="C780" s="23"/>
      <c r="D780" s="23"/>
      <c r="E780" s="24"/>
      <c r="F780" s="24"/>
      <c r="G780" s="25"/>
    </row>
    <row r="781" ht="18.75" customHeight="1" spans="1:7">
      <c r="A781" s="22" t="s">
        <v>619</v>
      </c>
      <c r="B781" s="23">
        <v>15401</v>
      </c>
      <c r="C781" s="23"/>
      <c r="D781" s="23"/>
      <c r="E781" s="24">
        <v>30102</v>
      </c>
      <c r="F781" s="24"/>
      <c r="G781" s="25">
        <f>SUM((E781-B781)/B781)</f>
        <v>0.954548405947666</v>
      </c>
    </row>
    <row r="782" ht="18.75" customHeight="1" spans="1:7">
      <c r="A782" s="22" t="s">
        <v>23</v>
      </c>
      <c r="B782" s="23">
        <f>B783+B794+B795+B798+B799+B800</f>
        <v>21487</v>
      </c>
      <c r="C782" s="23">
        <f>C783+C794+C795+C798+C799+C800</f>
        <v>6352.32</v>
      </c>
      <c r="D782" s="23">
        <f>D783+D794+D795+D798+D799+D800</f>
        <v>5136</v>
      </c>
      <c r="E782" s="24">
        <f>E783+E794+E795+E798+E799+E800</f>
        <v>26644</v>
      </c>
      <c r="F782" s="24">
        <f>SUM(E782/D782)*100</f>
        <v>518.769470404984</v>
      </c>
      <c r="G782" s="25">
        <f>SUM((E782-B782)/B782)</f>
        <v>0.240005584772188</v>
      </c>
    </row>
    <row r="783" ht="18.75" customHeight="1" spans="1:7">
      <c r="A783" s="22" t="s">
        <v>620</v>
      </c>
      <c r="B783" s="23">
        <f>SUM(B784:B793)</f>
        <v>2068</v>
      </c>
      <c r="C783" s="23">
        <f>SUM(C784:C793)</f>
        <v>599</v>
      </c>
      <c r="D783" s="23">
        <f>SUM(D784:D793)</f>
        <v>631.89</v>
      </c>
      <c r="E783" s="24">
        <f>SUM(E784:E793)</f>
        <v>1058</v>
      </c>
      <c r="F783" s="24">
        <f>SUM(E783/D783)*100</f>
        <v>167.434205320546</v>
      </c>
      <c r="G783" s="25">
        <f>SUM((E783-B783)/B783)</f>
        <v>-0.488394584139265</v>
      </c>
    </row>
    <row r="784" ht="18.75" customHeight="1" spans="1:7">
      <c r="A784" s="22" t="s">
        <v>621</v>
      </c>
      <c r="B784" s="23">
        <v>707</v>
      </c>
      <c r="C784" s="23">
        <v>399</v>
      </c>
      <c r="D784" s="23">
        <v>431.89</v>
      </c>
      <c r="E784" s="24">
        <v>658</v>
      </c>
      <c r="F784" s="24">
        <f>SUM(E784/D784)*100</f>
        <v>152.353608557735</v>
      </c>
      <c r="G784" s="25">
        <f>SUM((E784-B784)/B784)</f>
        <v>-0.0693069306930693</v>
      </c>
    </row>
    <row r="785" ht="18.75" customHeight="1" spans="1:7">
      <c r="A785" s="22" t="s">
        <v>622</v>
      </c>
      <c r="B785" s="23"/>
      <c r="C785" s="23"/>
      <c r="D785" s="23"/>
      <c r="E785" s="24"/>
      <c r="F785" s="24"/>
      <c r="G785" s="25"/>
    </row>
    <row r="786" ht="18.75" customHeight="1" spans="1:7">
      <c r="A786" s="22" t="s">
        <v>623</v>
      </c>
      <c r="B786" s="23">
        <v>579</v>
      </c>
      <c r="C786" s="23"/>
      <c r="D786" s="23"/>
      <c r="E786" s="24">
        <v>33</v>
      </c>
      <c r="F786" s="24"/>
      <c r="G786" s="25">
        <f>SUM((E786-B786)/B786)</f>
        <v>-0.94300518134715</v>
      </c>
    </row>
    <row r="787" ht="18.75" customHeight="1" spans="1:7">
      <c r="A787" s="22" t="s">
        <v>624</v>
      </c>
      <c r="B787" s="23">
        <v>334</v>
      </c>
      <c r="C787" s="23">
        <v>200</v>
      </c>
      <c r="D787" s="23">
        <v>200</v>
      </c>
      <c r="E787" s="24">
        <v>287</v>
      </c>
      <c r="F787" s="24">
        <f>SUM(E787/D787)*100</f>
        <v>143.5</v>
      </c>
      <c r="G787" s="25">
        <f>SUM((E787-B787)/B787)</f>
        <v>-0.140718562874251</v>
      </c>
    </row>
    <row r="788" ht="18.75" customHeight="1" spans="1:7">
      <c r="A788" s="22" t="s">
        <v>625</v>
      </c>
      <c r="B788" s="23"/>
      <c r="C788" s="23"/>
      <c r="D788" s="23"/>
      <c r="E788" s="24"/>
      <c r="F788" s="24"/>
      <c r="G788" s="25"/>
    </row>
    <row r="789" ht="18.75" customHeight="1" spans="1:7">
      <c r="A789" s="22" t="s">
        <v>626</v>
      </c>
      <c r="B789" s="23">
        <v>81</v>
      </c>
      <c r="C789" s="23"/>
      <c r="D789" s="23"/>
      <c r="E789" s="24"/>
      <c r="F789" s="24"/>
      <c r="G789" s="25">
        <f>SUM((E789-B789)/B789)</f>
        <v>-1</v>
      </c>
    </row>
    <row r="790" ht="18.75" customHeight="1" spans="1:7">
      <c r="A790" s="22" t="s">
        <v>627</v>
      </c>
      <c r="B790" s="23">
        <v>45</v>
      </c>
      <c r="C790" s="23"/>
      <c r="D790" s="23"/>
      <c r="E790" s="24"/>
      <c r="F790" s="24"/>
      <c r="G790" s="25">
        <f>SUM((E790-B790)/B790)</f>
        <v>-1</v>
      </c>
    </row>
    <row r="791" ht="18.75" customHeight="1" spans="1:7">
      <c r="A791" s="22" t="s">
        <v>628</v>
      </c>
      <c r="B791" s="23"/>
      <c r="C791" s="23"/>
      <c r="D791" s="23"/>
      <c r="E791" s="24"/>
      <c r="F791" s="24"/>
      <c r="G791" s="25"/>
    </row>
    <row r="792" ht="18.75" customHeight="1" spans="1:7">
      <c r="A792" s="22" t="s">
        <v>629</v>
      </c>
      <c r="B792" s="23"/>
      <c r="C792" s="23"/>
      <c r="D792" s="23"/>
      <c r="E792" s="24"/>
      <c r="F792" s="24"/>
      <c r="G792" s="25"/>
    </row>
    <row r="793" ht="18.75" customHeight="1" spans="1:7">
      <c r="A793" s="22" t="s">
        <v>630</v>
      </c>
      <c r="B793" s="23">
        <v>322</v>
      </c>
      <c r="C793" s="23"/>
      <c r="D793" s="23"/>
      <c r="E793" s="24">
        <v>80</v>
      </c>
      <c r="F793" s="24"/>
      <c r="G793" s="25">
        <f t="shared" ref="G793:G804" si="7">SUM((E793-B793)/B793)</f>
        <v>-0.751552795031056</v>
      </c>
    </row>
    <row r="794" ht="18.75" customHeight="1" spans="1:7">
      <c r="A794" s="22" t="s">
        <v>631</v>
      </c>
      <c r="B794" s="23">
        <v>4996</v>
      </c>
      <c r="C794" s="23">
        <v>1738</v>
      </c>
      <c r="D794" s="23">
        <v>375.07</v>
      </c>
      <c r="E794" s="24">
        <v>129</v>
      </c>
      <c r="F794" s="24">
        <f>SUM(E794/D794)*100</f>
        <v>34.3935798650919</v>
      </c>
      <c r="G794" s="25">
        <f t="shared" si="7"/>
        <v>-0.97417934347478</v>
      </c>
    </row>
    <row r="795" ht="18.75" customHeight="1" spans="1:7">
      <c r="A795" s="22" t="s">
        <v>632</v>
      </c>
      <c r="B795" s="23">
        <f>SUM(B796:B797)</f>
        <v>8137</v>
      </c>
      <c r="C795" s="23">
        <f>SUM(C796:C797)</f>
        <v>3260</v>
      </c>
      <c r="D795" s="23">
        <f>SUM(D796:D797)</f>
        <v>3373.72</v>
      </c>
      <c r="E795" s="24">
        <f>SUM(E796:E797)</f>
        <v>13830</v>
      </c>
      <c r="F795" s="24">
        <f>SUM(E795/D795)*100</f>
        <v>409.933248758048</v>
      </c>
      <c r="G795" s="25">
        <f t="shared" si="7"/>
        <v>0.699643603293597</v>
      </c>
    </row>
    <row r="796" ht="18.75" customHeight="1" spans="1:7">
      <c r="A796" s="22" t="s">
        <v>633</v>
      </c>
      <c r="B796" s="28">
        <v>5507</v>
      </c>
      <c r="C796" s="28"/>
      <c r="D796" s="23"/>
      <c r="E796" s="24">
        <v>3400</v>
      </c>
      <c r="F796" s="24"/>
      <c r="G796" s="25">
        <f t="shared" si="7"/>
        <v>-0.382603958598148</v>
      </c>
    </row>
    <row r="797" ht="18.75" customHeight="1" spans="1:7">
      <c r="A797" s="22" t="s">
        <v>634</v>
      </c>
      <c r="B797" s="23">
        <v>2630</v>
      </c>
      <c r="C797" s="23">
        <v>3260</v>
      </c>
      <c r="D797" s="23">
        <v>3373.72</v>
      </c>
      <c r="E797" s="24">
        <v>10430</v>
      </c>
      <c r="F797" s="24">
        <f>SUM(E797/D797)*100</f>
        <v>309.154286662794</v>
      </c>
      <c r="G797" s="25">
        <f t="shared" si="7"/>
        <v>2.96577946768061</v>
      </c>
    </row>
    <row r="798" ht="18.75" customHeight="1" spans="1:7">
      <c r="A798" s="22" t="s">
        <v>635</v>
      </c>
      <c r="B798" s="23">
        <v>967</v>
      </c>
      <c r="C798" s="23">
        <v>755.32</v>
      </c>
      <c r="D798" s="23">
        <v>755.32</v>
      </c>
      <c r="E798" s="24">
        <v>1117</v>
      </c>
      <c r="F798" s="24">
        <f>SUM(E798/D798)*100</f>
        <v>147.884340412011</v>
      </c>
      <c r="G798" s="25">
        <f t="shared" si="7"/>
        <v>0.15511892450879</v>
      </c>
    </row>
    <row r="799" ht="18.75" customHeight="1" spans="1:7">
      <c r="A799" s="22" t="s">
        <v>636</v>
      </c>
      <c r="B799" s="28">
        <v>90</v>
      </c>
      <c r="C799" s="28"/>
      <c r="D799" s="23"/>
      <c r="E799" s="24">
        <v>423</v>
      </c>
      <c r="F799" s="24"/>
      <c r="G799" s="25">
        <f t="shared" si="7"/>
        <v>3.7</v>
      </c>
    </row>
    <row r="800" ht="18.75" customHeight="1" spans="1:7">
      <c r="A800" s="22" t="s">
        <v>637</v>
      </c>
      <c r="B800" s="23">
        <v>5229</v>
      </c>
      <c r="C800" s="23"/>
      <c r="D800" s="23"/>
      <c r="E800" s="24">
        <v>10087</v>
      </c>
      <c r="F800" s="24"/>
      <c r="G800" s="25">
        <f t="shared" si="7"/>
        <v>0.92904953145917</v>
      </c>
    </row>
    <row r="801" ht="18.75" customHeight="1" spans="1:7">
      <c r="A801" s="22" t="s">
        <v>24</v>
      </c>
      <c r="B801" s="23">
        <f>B802+B827+B852+B878+B889+B900+B906+B913+B920+B923</f>
        <v>14000</v>
      </c>
      <c r="C801" s="23">
        <f>C802+C827+C852+C878+C889+C900+C906+C913+C920+C923</f>
        <v>27815</v>
      </c>
      <c r="D801" s="23">
        <f>D802+D827+D852+D878+D889+D900+D906+D913+D920+D923</f>
        <v>21063</v>
      </c>
      <c r="E801" s="24">
        <f>E802+E827+E852+E878+E889+E900+E906+E913+E920+E923</f>
        <v>14500</v>
      </c>
      <c r="F801" s="24">
        <f>SUM(E801/D801)*100</f>
        <v>68.841095760338</v>
      </c>
      <c r="G801" s="25">
        <f t="shared" si="7"/>
        <v>0.0357142857142857</v>
      </c>
    </row>
    <row r="802" ht="18.75" customHeight="1" spans="1:7">
      <c r="A802" s="22" t="s">
        <v>638</v>
      </c>
      <c r="B802" s="23">
        <f>SUM(B803:B826)</f>
        <v>1414</v>
      </c>
      <c r="C802" s="23">
        <f>SUM(C803:C826)</f>
        <v>11138</v>
      </c>
      <c r="D802" s="23">
        <f>SUM(D803:D826)</f>
        <v>7695.44</v>
      </c>
      <c r="E802" s="24">
        <f>SUM(E803:E826)</f>
        <v>213</v>
      </c>
      <c r="F802" s="24">
        <f>SUM(E802/D802)*100</f>
        <v>2.7678729221461</v>
      </c>
      <c r="G802" s="25">
        <f t="shared" si="7"/>
        <v>-0.849363507779349</v>
      </c>
    </row>
    <row r="803" ht="18.75" customHeight="1" spans="1:7">
      <c r="A803" s="22" t="s">
        <v>621</v>
      </c>
      <c r="B803" s="23">
        <v>1319</v>
      </c>
      <c r="C803" s="23">
        <v>2500</v>
      </c>
      <c r="D803" s="23">
        <v>2500</v>
      </c>
      <c r="E803" s="24">
        <v>213</v>
      </c>
      <c r="F803" s="24">
        <f>SUM(E803/D803)*100</f>
        <v>8.52</v>
      </c>
      <c r="G803" s="25">
        <f t="shared" si="7"/>
        <v>-0.838514025777104</v>
      </c>
    </row>
    <row r="804" ht="18.75" customHeight="1" spans="1:7">
      <c r="A804" s="22" t="s">
        <v>622</v>
      </c>
      <c r="B804" s="23">
        <v>95</v>
      </c>
      <c r="C804" s="23"/>
      <c r="D804" s="23"/>
      <c r="E804" s="24"/>
      <c r="F804" s="24"/>
      <c r="G804" s="25">
        <f t="shared" si="7"/>
        <v>-1</v>
      </c>
    </row>
    <row r="805" ht="18.75" customHeight="1" spans="1:7">
      <c r="A805" s="22" t="s">
        <v>623</v>
      </c>
      <c r="B805" s="23"/>
      <c r="C805" s="23"/>
      <c r="D805" s="23"/>
      <c r="E805" s="24"/>
      <c r="F805" s="24"/>
      <c r="G805" s="25"/>
    </row>
    <row r="806" ht="18.75" customHeight="1" spans="1:7">
      <c r="A806" s="22" t="s">
        <v>639</v>
      </c>
      <c r="B806" s="23"/>
      <c r="C806" s="23">
        <v>200</v>
      </c>
      <c r="D806" s="23">
        <v>200</v>
      </c>
      <c r="E806" s="24"/>
      <c r="F806" s="24">
        <f>SUM(E806/D806)*100</f>
        <v>0</v>
      </c>
      <c r="G806" s="25"/>
    </row>
    <row r="807" ht="18.75" customHeight="1" spans="1:7">
      <c r="A807" s="22" t="s">
        <v>640</v>
      </c>
      <c r="B807" s="23"/>
      <c r="C807" s="23"/>
      <c r="D807" s="23"/>
      <c r="E807" s="24"/>
      <c r="F807" s="24"/>
      <c r="G807" s="25"/>
    </row>
    <row r="808" ht="18.75" customHeight="1" spans="1:7">
      <c r="A808" s="22" t="s">
        <v>641</v>
      </c>
      <c r="B808" s="23"/>
      <c r="C808" s="23">
        <v>400</v>
      </c>
      <c r="D808" s="23">
        <v>400</v>
      </c>
      <c r="E808" s="24"/>
      <c r="F808" s="24">
        <f>SUM(E808/D808)*100</f>
        <v>0</v>
      </c>
      <c r="G808" s="25"/>
    </row>
    <row r="809" ht="18.75" customHeight="1" spans="1:7">
      <c r="A809" s="22" t="s">
        <v>642</v>
      </c>
      <c r="B809" s="23"/>
      <c r="C809" s="23">
        <v>788</v>
      </c>
      <c r="D809" s="23">
        <v>788</v>
      </c>
      <c r="E809" s="24"/>
      <c r="F809" s="24">
        <f>SUM(E809/D809)*100</f>
        <v>0</v>
      </c>
      <c r="G809" s="25"/>
    </row>
    <row r="810" ht="18.75" customHeight="1" spans="1:7">
      <c r="A810" s="22" t="s">
        <v>643</v>
      </c>
      <c r="B810" s="23"/>
      <c r="C810" s="23">
        <v>100</v>
      </c>
      <c r="D810" s="23">
        <v>100</v>
      </c>
      <c r="E810" s="24"/>
      <c r="F810" s="24">
        <f>SUM(E810/D810)*100</f>
        <v>0</v>
      </c>
      <c r="G810" s="25"/>
    </row>
    <row r="811" ht="18.75" customHeight="1" spans="1:7">
      <c r="A811" s="22" t="s">
        <v>644</v>
      </c>
      <c r="B811" s="23"/>
      <c r="C811" s="23">
        <v>50</v>
      </c>
      <c r="D811" s="23">
        <v>50</v>
      </c>
      <c r="E811" s="24"/>
      <c r="F811" s="24">
        <f>SUM(E811/D811)*100</f>
        <v>0</v>
      </c>
      <c r="G811" s="25"/>
    </row>
    <row r="812" ht="18.75" customHeight="1" spans="1:7">
      <c r="A812" s="22" t="s">
        <v>645</v>
      </c>
      <c r="B812" s="23"/>
      <c r="C812" s="23"/>
      <c r="D812" s="23"/>
      <c r="E812" s="24"/>
      <c r="F812" s="24"/>
      <c r="G812" s="25"/>
    </row>
    <row r="813" ht="18.75" customHeight="1" spans="1:7">
      <c r="A813" s="22" t="s">
        <v>646</v>
      </c>
      <c r="B813" s="23"/>
      <c r="C813" s="23"/>
      <c r="D813" s="23"/>
      <c r="E813" s="24"/>
      <c r="F813" s="24"/>
      <c r="G813" s="25"/>
    </row>
    <row r="814" ht="18.75" customHeight="1" spans="1:7">
      <c r="A814" s="22" t="s">
        <v>647</v>
      </c>
      <c r="B814" s="23"/>
      <c r="C814" s="23"/>
      <c r="D814" s="23"/>
      <c r="E814" s="24"/>
      <c r="F814" s="24"/>
      <c r="G814" s="25"/>
    </row>
    <row r="815" ht="18.75" customHeight="1" spans="1:7">
      <c r="A815" s="22" t="s">
        <v>648</v>
      </c>
      <c r="B815" s="23"/>
      <c r="C815" s="23">
        <v>300</v>
      </c>
      <c r="D815" s="23">
        <v>300</v>
      </c>
      <c r="E815" s="24"/>
      <c r="F815" s="24">
        <f>SUM(E815/D815)*100</f>
        <v>0</v>
      </c>
      <c r="G815" s="25"/>
    </row>
    <row r="816" ht="18.75" customHeight="1" spans="1:7">
      <c r="A816" s="22" t="s">
        <v>649</v>
      </c>
      <c r="B816" s="23"/>
      <c r="C816" s="23"/>
      <c r="D816" s="23"/>
      <c r="E816" s="24"/>
      <c r="F816" s="24"/>
      <c r="G816" s="25"/>
    </row>
    <row r="817" ht="18.75" customHeight="1" spans="1:7">
      <c r="A817" s="22" t="s">
        <v>650</v>
      </c>
      <c r="B817" s="23"/>
      <c r="C817" s="23"/>
      <c r="D817" s="23"/>
      <c r="E817" s="24"/>
      <c r="F817" s="24"/>
      <c r="G817" s="25"/>
    </row>
    <row r="818" ht="18.75" customHeight="1" spans="1:7">
      <c r="A818" s="22" t="s">
        <v>651</v>
      </c>
      <c r="B818" s="23"/>
      <c r="C818" s="23">
        <v>200</v>
      </c>
      <c r="D818" s="23">
        <v>200</v>
      </c>
      <c r="E818" s="24"/>
      <c r="F818" s="24">
        <f>SUM(E818/D818)*100</f>
        <v>0</v>
      </c>
      <c r="G818" s="25"/>
    </row>
    <row r="819" ht="18.75" customHeight="1" spans="1:7">
      <c r="A819" s="22" t="s">
        <v>652</v>
      </c>
      <c r="B819" s="23"/>
      <c r="C819" s="23">
        <v>100</v>
      </c>
      <c r="D819" s="23">
        <v>100</v>
      </c>
      <c r="E819" s="24"/>
      <c r="F819" s="24">
        <f>SUM(E819/D819)*100</f>
        <v>0</v>
      </c>
      <c r="G819" s="25"/>
    </row>
    <row r="820" ht="18.75" customHeight="1" spans="1:7">
      <c r="A820" s="22" t="s">
        <v>653</v>
      </c>
      <c r="B820" s="23"/>
      <c r="C820" s="23"/>
      <c r="D820" s="23"/>
      <c r="E820" s="24"/>
      <c r="F820" s="24"/>
      <c r="G820" s="25"/>
    </row>
    <row r="821" ht="18.75" customHeight="1" spans="1:7">
      <c r="A821" s="22" t="s">
        <v>654</v>
      </c>
      <c r="B821" s="23"/>
      <c r="C821" s="23">
        <v>3000</v>
      </c>
      <c r="D821" s="23">
        <v>3000</v>
      </c>
      <c r="E821" s="24"/>
      <c r="F821" s="24">
        <f>SUM(E821/D821)*100</f>
        <v>0</v>
      </c>
      <c r="G821" s="25"/>
    </row>
    <row r="822" ht="18.75" customHeight="1" spans="1:7">
      <c r="A822" s="22" t="s">
        <v>655</v>
      </c>
      <c r="B822" s="23"/>
      <c r="C822" s="23"/>
      <c r="D822" s="23"/>
      <c r="E822" s="24"/>
      <c r="F822" s="24"/>
      <c r="G822" s="25"/>
    </row>
    <row r="823" ht="18.75" customHeight="1" spans="1:7">
      <c r="A823" s="22" t="s">
        <v>656</v>
      </c>
      <c r="B823" s="23"/>
      <c r="C823" s="23"/>
      <c r="D823" s="23"/>
      <c r="E823" s="24"/>
      <c r="F823" s="24"/>
      <c r="G823" s="25"/>
    </row>
    <row r="824" ht="18.75" customHeight="1" spans="1:7">
      <c r="A824" s="22" t="s">
        <v>657</v>
      </c>
      <c r="B824" s="23"/>
      <c r="C824" s="23"/>
      <c r="D824" s="23"/>
      <c r="E824" s="24"/>
      <c r="F824" s="24"/>
      <c r="G824" s="25"/>
    </row>
    <row r="825" ht="18.75" customHeight="1" spans="1:7">
      <c r="A825" s="22" t="s">
        <v>658</v>
      </c>
      <c r="B825" s="23"/>
      <c r="C825" s="23"/>
      <c r="D825" s="23"/>
      <c r="E825" s="24"/>
      <c r="F825" s="24"/>
      <c r="G825" s="25"/>
    </row>
    <row r="826" ht="18.75" customHeight="1" spans="1:7">
      <c r="A826" s="22" t="s">
        <v>659</v>
      </c>
      <c r="B826" s="23"/>
      <c r="C826" s="23">
        <v>3500</v>
      </c>
      <c r="D826" s="23">
        <v>57.44</v>
      </c>
      <c r="E826" s="24"/>
      <c r="F826" s="24">
        <f>SUM(E826/D826)*100</f>
        <v>0</v>
      </c>
      <c r="G826" s="25"/>
    </row>
    <row r="827" ht="18.75" customHeight="1" spans="1:7">
      <c r="A827" s="22" t="s">
        <v>660</v>
      </c>
      <c r="B827" s="23">
        <f>SUM(B828:B851)</f>
        <v>1151</v>
      </c>
      <c r="C827" s="23">
        <f>SUM(C828:C851)</f>
        <v>3266</v>
      </c>
      <c r="D827" s="23">
        <f>SUM(D828:D851)</f>
        <v>3575.69</v>
      </c>
      <c r="E827" s="24">
        <f>SUM(E828:E851)</f>
        <v>48</v>
      </c>
      <c r="F827" s="24">
        <f>SUM(E827/D827)*100</f>
        <v>1.34239825040761</v>
      </c>
      <c r="G827" s="25">
        <f>SUM((E827-B827)/B827)</f>
        <v>-0.958297132927889</v>
      </c>
    </row>
    <row r="828" ht="18.75" customHeight="1" spans="1:7">
      <c r="A828" s="22" t="s">
        <v>621</v>
      </c>
      <c r="B828" s="23">
        <v>1151</v>
      </c>
      <c r="C828" s="23">
        <v>800</v>
      </c>
      <c r="D828" s="23">
        <v>800</v>
      </c>
      <c r="E828" s="24">
        <v>48</v>
      </c>
      <c r="F828" s="24">
        <f>SUM(E828/D828)*100</f>
        <v>6</v>
      </c>
      <c r="G828" s="25">
        <f>SUM((E828-B828)/B828)</f>
        <v>-0.958297132927889</v>
      </c>
    </row>
    <row r="829" ht="18.75" customHeight="1" spans="1:7">
      <c r="A829" s="22" t="s">
        <v>622</v>
      </c>
      <c r="B829" s="23"/>
      <c r="C829" s="23"/>
      <c r="D829" s="23"/>
      <c r="E829" s="24"/>
      <c r="F829" s="24"/>
      <c r="G829" s="25"/>
    </row>
    <row r="830" ht="18.75" customHeight="1" spans="1:7">
      <c r="A830" s="22" t="s">
        <v>623</v>
      </c>
      <c r="B830" s="23"/>
      <c r="C830" s="23"/>
      <c r="D830" s="23"/>
      <c r="E830" s="24"/>
      <c r="F830" s="24"/>
      <c r="G830" s="25"/>
    </row>
    <row r="831" ht="18.75" customHeight="1" spans="1:7">
      <c r="A831" s="22" t="s">
        <v>661</v>
      </c>
      <c r="B831" s="23"/>
      <c r="C831" s="23"/>
      <c r="D831" s="23"/>
      <c r="E831" s="24"/>
      <c r="F831" s="24"/>
      <c r="G831" s="25"/>
    </row>
    <row r="832" ht="18.75" customHeight="1" spans="1:7">
      <c r="A832" s="22" t="s">
        <v>662</v>
      </c>
      <c r="B832" s="23"/>
      <c r="C832" s="23">
        <v>500</v>
      </c>
      <c r="D832" s="23">
        <v>500</v>
      </c>
      <c r="E832" s="24"/>
      <c r="F832" s="24">
        <f>SUM(E832/D832)*100</f>
        <v>0</v>
      </c>
      <c r="G832" s="25"/>
    </row>
    <row r="833" ht="18.75" customHeight="1" spans="1:7">
      <c r="A833" s="22" t="s">
        <v>663</v>
      </c>
      <c r="B833" s="23"/>
      <c r="C833" s="23"/>
      <c r="D833" s="23"/>
      <c r="E833" s="24"/>
      <c r="F833" s="24"/>
      <c r="G833" s="25"/>
    </row>
    <row r="834" ht="18.75" customHeight="1" spans="1:7">
      <c r="A834" s="22" t="s">
        <v>664</v>
      </c>
      <c r="B834" s="23"/>
      <c r="C834" s="23"/>
      <c r="D834" s="23"/>
      <c r="E834" s="24"/>
      <c r="F834" s="24"/>
      <c r="G834" s="25"/>
    </row>
    <row r="835" ht="18.75" customHeight="1" spans="1:7">
      <c r="A835" s="22" t="s">
        <v>665</v>
      </c>
      <c r="B835" s="23"/>
      <c r="C835" s="23"/>
      <c r="D835" s="23"/>
      <c r="E835" s="24"/>
      <c r="F835" s="24"/>
      <c r="G835" s="25"/>
    </row>
    <row r="836" ht="18.75" customHeight="1" spans="1:7">
      <c r="A836" s="22" t="s">
        <v>666</v>
      </c>
      <c r="B836" s="23"/>
      <c r="C836" s="23">
        <v>1966</v>
      </c>
      <c r="D836" s="23">
        <v>1966</v>
      </c>
      <c r="E836" s="24"/>
      <c r="F836" s="24">
        <f>SUM(E836/D836)*100</f>
        <v>0</v>
      </c>
      <c r="G836" s="25"/>
    </row>
    <row r="837" ht="18.75" customHeight="1" spans="1:7">
      <c r="A837" s="22" t="s">
        <v>667</v>
      </c>
      <c r="B837" s="23"/>
      <c r="C837" s="23"/>
      <c r="D837" s="23"/>
      <c r="E837" s="24"/>
      <c r="F837" s="24"/>
      <c r="G837" s="25"/>
    </row>
    <row r="838" ht="18.75" customHeight="1" spans="1:7">
      <c r="A838" s="22" t="s">
        <v>668</v>
      </c>
      <c r="B838" s="23"/>
      <c r="C838" s="23"/>
      <c r="D838" s="23"/>
      <c r="E838" s="24"/>
      <c r="F838" s="24"/>
      <c r="G838" s="25"/>
    </row>
    <row r="839" ht="18.75" customHeight="1" spans="1:7">
      <c r="A839" s="22" t="s">
        <v>669</v>
      </c>
      <c r="B839" s="23"/>
      <c r="C839" s="23"/>
      <c r="D839" s="23"/>
      <c r="E839" s="24"/>
      <c r="F839" s="24"/>
      <c r="G839" s="25"/>
    </row>
    <row r="840" ht="18.75" customHeight="1" spans="1:7">
      <c r="A840" s="22" t="s">
        <v>670</v>
      </c>
      <c r="B840" s="23"/>
      <c r="C840" s="23"/>
      <c r="D840" s="23"/>
      <c r="E840" s="24"/>
      <c r="F840" s="24"/>
      <c r="G840" s="25"/>
    </row>
    <row r="841" ht="18.75" customHeight="1" spans="1:7">
      <c r="A841" s="22" t="s">
        <v>671</v>
      </c>
      <c r="B841" s="23"/>
      <c r="C841" s="23"/>
      <c r="D841" s="23"/>
      <c r="E841" s="24"/>
      <c r="F841" s="24"/>
      <c r="G841" s="25"/>
    </row>
    <row r="842" ht="18.75" customHeight="1" spans="1:7">
      <c r="A842" s="22" t="s">
        <v>672</v>
      </c>
      <c r="B842" s="23"/>
      <c r="C842" s="23"/>
      <c r="D842" s="23"/>
      <c r="E842" s="24"/>
      <c r="F842" s="24"/>
      <c r="G842" s="25"/>
    </row>
    <row r="843" ht="18.75" customHeight="1" spans="1:7">
      <c r="A843" s="22" t="s">
        <v>673</v>
      </c>
      <c r="B843" s="23"/>
      <c r="C843" s="23"/>
      <c r="D843" s="23"/>
      <c r="E843" s="24"/>
      <c r="F843" s="24"/>
      <c r="G843" s="25"/>
    </row>
    <row r="844" ht="18.75" customHeight="1" spans="1:7">
      <c r="A844" s="22" t="s">
        <v>674</v>
      </c>
      <c r="B844" s="23"/>
      <c r="C844" s="23"/>
      <c r="D844" s="23"/>
      <c r="E844" s="24"/>
      <c r="F844" s="24"/>
      <c r="G844" s="25"/>
    </row>
    <row r="845" ht="18.75" customHeight="1" spans="1:7">
      <c r="A845" s="22" t="s">
        <v>675</v>
      </c>
      <c r="B845" s="23"/>
      <c r="C845" s="23"/>
      <c r="D845" s="23"/>
      <c r="E845" s="24"/>
      <c r="F845" s="24"/>
      <c r="G845" s="25"/>
    </row>
    <row r="846" ht="18.75" customHeight="1" spans="1:7">
      <c r="A846" s="22" t="s">
        <v>676</v>
      </c>
      <c r="B846" s="23"/>
      <c r="C846" s="23"/>
      <c r="D846" s="23"/>
      <c r="E846" s="24"/>
      <c r="F846" s="24"/>
      <c r="G846" s="25"/>
    </row>
    <row r="847" ht="18.75" customHeight="1" spans="1:7">
      <c r="A847" s="22" t="s">
        <v>677</v>
      </c>
      <c r="B847" s="23"/>
      <c r="C847" s="23"/>
      <c r="D847" s="23"/>
      <c r="E847" s="24"/>
      <c r="F847" s="24"/>
      <c r="G847" s="25"/>
    </row>
    <row r="848" ht="18.75" customHeight="1" spans="1:7">
      <c r="A848" s="22" t="s">
        <v>678</v>
      </c>
      <c r="B848" s="23"/>
      <c r="C848" s="23"/>
      <c r="D848" s="23"/>
      <c r="E848" s="24"/>
      <c r="F848" s="24"/>
      <c r="G848" s="25"/>
    </row>
    <row r="849" ht="18.75" customHeight="1" spans="1:7">
      <c r="A849" s="22" t="s">
        <v>679</v>
      </c>
      <c r="B849" s="23"/>
      <c r="C849" s="23"/>
      <c r="D849" s="23"/>
      <c r="E849" s="24"/>
      <c r="F849" s="24"/>
      <c r="G849" s="25"/>
    </row>
    <row r="850" ht="18.75" customHeight="1" spans="1:7">
      <c r="A850" s="22" t="s">
        <v>680</v>
      </c>
      <c r="B850" s="23"/>
      <c r="C850" s="23"/>
      <c r="D850" s="23"/>
      <c r="E850" s="24"/>
      <c r="F850" s="24"/>
      <c r="G850" s="25"/>
    </row>
    <row r="851" ht="18.75" customHeight="1" spans="1:7">
      <c r="A851" s="22" t="s">
        <v>681</v>
      </c>
      <c r="B851" s="23"/>
      <c r="C851" s="23"/>
      <c r="D851" s="23">
        <v>309.69</v>
      </c>
      <c r="E851" s="24"/>
      <c r="F851" s="24">
        <f>SUM(E851/D851)*100</f>
        <v>0</v>
      </c>
      <c r="G851" s="25"/>
    </row>
    <row r="852" ht="18.75" customHeight="1" spans="1:7">
      <c r="A852" s="22" t="s">
        <v>682</v>
      </c>
      <c r="B852" s="23">
        <f>SUM(B853:B877)</f>
        <v>294</v>
      </c>
      <c r="C852" s="23">
        <f>SUM(C853:C877)</f>
        <v>696</v>
      </c>
      <c r="D852" s="23">
        <f>SUM(D853:D877)</f>
        <v>1040.46</v>
      </c>
      <c r="E852" s="24">
        <f>SUM(E853:E877)</f>
        <v>19</v>
      </c>
      <c r="F852" s="24">
        <f>SUM(E852/D852)*100</f>
        <v>1.82611537204698</v>
      </c>
      <c r="G852" s="25">
        <f>SUM((E852-B852)/B852)</f>
        <v>-0.935374149659864</v>
      </c>
    </row>
    <row r="853" ht="18.75" customHeight="1" spans="1:7">
      <c r="A853" s="22" t="s">
        <v>621</v>
      </c>
      <c r="B853" s="23">
        <v>294</v>
      </c>
      <c r="C853" s="23">
        <v>500</v>
      </c>
      <c r="D853" s="23">
        <v>1040.46</v>
      </c>
      <c r="E853" s="24">
        <v>19</v>
      </c>
      <c r="F853" s="24">
        <f>SUM(E853/D853)*100</f>
        <v>1.82611537204698</v>
      </c>
      <c r="G853" s="25">
        <f>SUM((E853-B853)/B853)</f>
        <v>-0.935374149659864</v>
      </c>
    </row>
    <row r="854" ht="18.75" customHeight="1" spans="1:7">
      <c r="A854" s="22" t="s">
        <v>622</v>
      </c>
      <c r="B854" s="23"/>
      <c r="C854" s="23"/>
      <c r="D854" s="23"/>
      <c r="E854" s="24"/>
      <c r="F854" s="24"/>
      <c r="G854" s="25"/>
    </row>
    <row r="855" ht="18.75" customHeight="1" spans="1:7">
      <c r="A855" s="22" t="s">
        <v>623</v>
      </c>
      <c r="B855" s="23"/>
      <c r="C855" s="23"/>
      <c r="D855" s="23"/>
      <c r="E855" s="24"/>
      <c r="F855" s="24"/>
      <c r="G855" s="25"/>
    </row>
    <row r="856" ht="18.75" customHeight="1" spans="1:7">
      <c r="A856" s="22" t="s">
        <v>683</v>
      </c>
      <c r="B856" s="23"/>
      <c r="C856" s="23"/>
      <c r="D856" s="23"/>
      <c r="E856" s="24"/>
      <c r="F856" s="24"/>
      <c r="G856" s="25"/>
    </row>
    <row r="857" ht="18.75" customHeight="1" spans="1:7">
      <c r="A857" s="22" t="s">
        <v>684</v>
      </c>
      <c r="B857" s="23"/>
      <c r="C857" s="23"/>
      <c r="D857" s="23"/>
      <c r="E857" s="24"/>
      <c r="F857" s="24"/>
      <c r="G857" s="25"/>
    </row>
    <row r="858" ht="18.75" customHeight="1" spans="1:7">
      <c r="A858" s="22" t="s">
        <v>685</v>
      </c>
      <c r="B858" s="23"/>
      <c r="C858" s="23"/>
      <c r="D858" s="23"/>
      <c r="E858" s="24"/>
      <c r="F858" s="24"/>
      <c r="G858" s="25"/>
    </row>
    <row r="859" ht="18.75" customHeight="1" spans="1:7">
      <c r="A859" s="22" t="s">
        <v>686</v>
      </c>
      <c r="B859" s="23"/>
      <c r="C859" s="23"/>
      <c r="D859" s="23"/>
      <c r="E859" s="24"/>
      <c r="F859" s="24"/>
      <c r="G859" s="25"/>
    </row>
    <row r="860" ht="18.75" customHeight="1" spans="1:7">
      <c r="A860" s="22" t="s">
        <v>687</v>
      </c>
      <c r="B860" s="23"/>
      <c r="C860" s="23"/>
      <c r="D860" s="23"/>
      <c r="E860" s="24"/>
      <c r="F860" s="24"/>
      <c r="G860" s="25"/>
    </row>
    <row r="861" ht="18.75" customHeight="1" spans="1:7">
      <c r="A861" s="22" t="s">
        <v>688</v>
      </c>
      <c r="B861" s="23"/>
      <c r="C861" s="23"/>
      <c r="D861" s="23"/>
      <c r="E861" s="24"/>
      <c r="F861" s="24"/>
      <c r="G861" s="25"/>
    </row>
    <row r="862" ht="18.75" customHeight="1" spans="1:7">
      <c r="A862" s="22" t="s">
        <v>689</v>
      </c>
      <c r="B862" s="23"/>
      <c r="C862" s="23"/>
      <c r="D862" s="23"/>
      <c r="E862" s="24"/>
      <c r="F862" s="24"/>
      <c r="G862" s="25"/>
    </row>
    <row r="863" ht="18.75" customHeight="1" spans="1:7">
      <c r="A863" s="22" t="s">
        <v>690</v>
      </c>
      <c r="B863" s="23"/>
      <c r="C863" s="23"/>
      <c r="D863" s="23"/>
      <c r="E863" s="24"/>
      <c r="F863" s="24"/>
      <c r="G863" s="25"/>
    </row>
    <row r="864" ht="18.75" customHeight="1" spans="1:7">
      <c r="A864" s="22" t="s">
        <v>691</v>
      </c>
      <c r="B864" s="23"/>
      <c r="C864" s="23"/>
      <c r="D864" s="23"/>
      <c r="E864" s="24"/>
      <c r="F864" s="24"/>
      <c r="G864" s="25"/>
    </row>
    <row r="865" ht="18.75" customHeight="1" spans="1:7">
      <c r="A865" s="22" t="s">
        <v>692</v>
      </c>
      <c r="B865" s="23"/>
      <c r="C865" s="23"/>
      <c r="D865" s="23"/>
      <c r="E865" s="24"/>
      <c r="F865" s="24"/>
      <c r="G865" s="25"/>
    </row>
    <row r="866" ht="18.75" customHeight="1" spans="1:7">
      <c r="A866" s="22" t="s">
        <v>693</v>
      </c>
      <c r="B866" s="23"/>
      <c r="C866" s="23"/>
      <c r="D866" s="23"/>
      <c r="E866" s="24"/>
      <c r="F866" s="24"/>
      <c r="G866" s="25"/>
    </row>
    <row r="867" ht="18.75" customHeight="1" spans="1:7">
      <c r="A867" s="22" t="s">
        <v>694</v>
      </c>
      <c r="B867" s="23"/>
      <c r="C867" s="23"/>
      <c r="D867" s="23"/>
      <c r="E867" s="24"/>
      <c r="F867" s="24"/>
      <c r="G867" s="25"/>
    </row>
    <row r="868" ht="18.75" customHeight="1" spans="1:7">
      <c r="A868" s="22" t="s">
        <v>695</v>
      </c>
      <c r="B868" s="23"/>
      <c r="C868" s="23"/>
      <c r="D868" s="23"/>
      <c r="E868" s="24"/>
      <c r="F868" s="24"/>
      <c r="G868" s="25"/>
    </row>
    <row r="869" ht="18.75" customHeight="1" spans="1:7">
      <c r="A869" s="22" t="s">
        <v>696</v>
      </c>
      <c r="B869" s="23"/>
      <c r="C869" s="23"/>
      <c r="D869" s="23"/>
      <c r="E869" s="24"/>
      <c r="F869" s="24"/>
      <c r="G869" s="25"/>
    </row>
    <row r="870" ht="18.75" customHeight="1" spans="1:7">
      <c r="A870" s="22" t="s">
        <v>697</v>
      </c>
      <c r="B870" s="23"/>
      <c r="C870" s="23"/>
      <c r="D870" s="23"/>
      <c r="E870" s="24"/>
      <c r="F870" s="24"/>
      <c r="G870" s="25"/>
    </row>
    <row r="871" ht="18.75" customHeight="1" spans="1:7">
      <c r="A871" s="22" t="s">
        <v>698</v>
      </c>
      <c r="B871" s="23"/>
      <c r="C871" s="23"/>
      <c r="D871" s="23"/>
      <c r="E871" s="24"/>
      <c r="F871" s="24"/>
      <c r="G871" s="25"/>
    </row>
    <row r="872" ht="18.75" customHeight="1" spans="1:7">
      <c r="A872" s="22" t="s">
        <v>699</v>
      </c>
      <c r="B872" s="23"/>
      <c r="C872" s="23"/>
      <c r="D872" s="23"/>
      <c r="E872" s="24"/>
      <c r="F872" s="24"/>
      <c r="G872" s="25"/>
    </row>
    <row r="873" ht="18.75" customHeight="1" spans="1:7">
      <c r="A873" s="22" t="s">
        <v>700</v>
      </c>
      <c r="B873" s="23"/>
      <c r="C873" s="23"/>
      <c r="D873" s="23"/>
      <c r="E873" s="24"/>
      <c r="F873" s="24"/>
      <c r="G873" s="25"/>
    </row>
    <row r="874" ht="18.75" customHeight="1" spans="1:7">
      <c r="A874" s="22" t="s">
        <v>673</v>
      </c>
      <c r="B874" s="23"/>
      <c r="C874" s="23"/>
      <c r="D874" s="23"/>
      <c r="E874" s="24"/>
      <c r="F874" s="24"/>
      <c r="G874" s="25"/>
    </row>
    <row r="875" ht="18.75" customHeight="1" spans="1:7">
      <c r="A875" s="22" t="s">
        <v>701</v>
      </c>
      <c r="B875" s="23"/>
      <c r="C875" s="23"/>
      <c r="D875" s="23"/>
      <c r="E875" s="24"/>
      <c r="F875" s="24"/>
      <c r="G875" s="25"/>
    </row>
    <row r="876" ht="18.75" customHeight="1" spans="1:7">
      <c r="A876" s="22" t="s">
        <v>702</v>
      </c>
      <c r="B876" s="23"/>
      <c r="C876" s="23"/>
      <c r="D876" s="23"/>
      <c r="E876" s="24"/>
      <c r="F876" s="24"/>
      <c r="G876" s="25"/>
    </row>
    <row r="877" ht="18.75" customHeight="1" spans="1:7">
      <c r="A877" s="22" t="s">
        <v>703</v>
      </c>
      <c r="B877" s="23"/>
      <c r="C877" s="23">
        <v>196</v>
      </c>
      <c r="D877" s="23"/>
      <c r="E877" s="24"/>
      <c r="F877" s="24"/>
      <c r="G877" s="25"/>
    </row>
    <row r="878" ht="18.75" customHeight="1" spans="1:7">
      <c r="A878" s="22" t="s">
        <v>704</v>
      </c>
      <c r="B878" s="23">
        <f>SUM(B879:B888)</f>
        <v>0</v>
      </c>
      <c r="C878" s="23">
        <f>SUM(C879:C888)</f>
        <v>0</v>
      </c>
      <c r="D878" s="23">
        <f>SUM(D879:D888)</f>
        <v>0</v>
      </c>
      <c r="E878" s="24">
        <f>SUM(E879:E888)</f>
        <v>0</v>
      </c>
      <c r="F878" s="24"/>
      <c r="G878" s="25"/>
    </row>
    <row r="879" ht="18.75" customHeight="1" spans="1:7">
      <c r="A879" s="22" t="s">
        <v>621</v>
      </c>
      <c r="B879" s="23"/>
      <c r="C879" s="23"/>
      <c r="D879" s="23"/>
      <c r="E879" s="24"/>
      <c r="F879" s="24"/>
      <c r="G879" s="25"/>
    </row>
    <row r="880" ht="18.75" customHeight="1" spans="1:7">
      <c r="A880" s="22" t="s">
        <v>622</v>
      </c>
      <c r="B880" s="23"/>
      <c r="C880" s="23"/>
      <c r="D880" s="23"/>
      <c r="E880" s="24"/>
      <c r="F880" s="24"/>
      <c r="G880" s="25"/>
    </row>
    <row r="881" ht="18.75" customHeight="1" spans="1:7">
      <c r="A881" s="22" t="s">
        <v>623</v>
      </c>
      <c r="B881" s="23"/>
      <c r="C881" s="23"/>
      <c r="D881" s="23"/>
      <c r="E881" s="24"/>
      <c r="F881" s="24"/>
      <c r="G881" s="25"/>
    </row>
    <row r="882" ht="18.75" customHeight="1" spans="1:7">
      <c r="A882" s="22" t="s">
        <v>705</v>
      </c>
      <c r="B882" s="23"/>
      <c r="C882" s="23"/>
      <c r="D882" s="23"/>
      <c r="E882" s="24"/>
      <c r="F882" s="24"/>
      <c r="G882" s="25"/>
    </row>
    <row r="883" ht="18.75" customHeight="1" spans="1:7">
      <c r="A883" s="22" t="s">
        <v>706</v>
      </c>
      <c r="B883" s="23"/>
      <c r="C883" s="23"/>
      <c r="D883" s="23"/>
      <c r="E883" s="24"/>
      <c r="F883" s="24"/>
      <c r="G883" s="25"/>
    </row>
    <row r="884" ht="18.75" customHeight="1" spans="1:7">
      <c r="A884" s="22" t="s">
        <v>707</v>
      </c>
      <c r="B884" s="23"/>
      <c r="C884" s="23"/>
      <c r="D884" s="23"/>
      <c r="E884" s="24"/>
      <c r="F884" s="24"/>
      <c r="G884" s="25"/>
    </row>
    <row r="885" ht="18.75" customHeight="1" spans="1:7">
      <c r="A885" s="22" t="s">
        <v>708</v>
      </c>
      <c r="B885" s="23"/>
      <c r="C885" s="23"/>
      <c r="D885" s="23"/>
      <c r="E885" s="24"/>
      <c r="F885" s="24"/>
      <c r="G885" s="25"/>
    </row>
    <row r="886" ht="18.75" customHeight="1" spans="1:7">
      <c r="A886" s="22" t="s">
        <v>709</v>
      </c>
      <c r="B886" s="28"/>
      <c r="C886" s="28"/>
      <c r="D886" s="23"/>
      <c r="E886" s="24"/>
      <c r="F886" s="24"/>
      <c r="G886" s="25"/>
    </row>
    <row r="887" ht="18.75" customHeight="1" spans="1:7">
      <c r="A887" s="22" t="s">
        <v>710</v>
      </c>
      <c r="B887" s="23"/>
      <c r="C887" s="23"/>
      <c r="D887" s="23"/>
      <c r="E887" s="24"/>
      <c r="F887" s="24"/>
      <c r="G887" s="25"/>
    </row>
    <row r="888" ht="18.75" customHeight="1" spans="1:7">
      <c r="A888" s="22" t="s">
        <v>711</v>
      </c>
      <c r="B888" s="23"/>
      <c r="C888" s="23"/>
      <c r="D888" s="23"/>
      <c r="E888" s="24"/>
      <c r="F888" s="24"/>
      <c r="G888" s="25"/>
    </row>
    <row r="889" ht="18.75" customHeight="1" spans="1:7">
      <c r="A889" s="22" t="s">
        <v>712</v>
      </c>
      <c r="B889" s="23">
        <f>SUM(B890:B899)</f>
        <v>11111</v>
      </c>
      <c r="C889" s="23">
        <f>SUM(C890:C899)</f>
        <v>10664</v>
      </c>
      <c r="D889" s="23">
        <f>SUM(D890:D899)</f>
        <v>6805.97</v>
      </c>
      <c r="E889" s="24">
        <f>SUM(E890:E899)</f>
        <v>11647</v>
      </c>
      <c r="F889" s="24">
        <f>SUM(E889/D889)*100</f>
        <v>171.129170419499</v>
      </c>
      <c r="G889" s="25">
        <f>SUM((E889-B889)/B889)</f>
        <v>0.0482404824048241</v>
      </c>
    </row>
    <row r="890" ht="18.75" customHeight="1" spans="1:7">
      <c r="A890" s="22" t="s">
        <v>621</v>
      </c>
      <c r="B890" s="23">
        <v>119</v>
      </c>
      <c r="C890" s="23">
        <v>200</v>
      </c>
      <c r="D890" s="23">
        <v>98.77</v>
      </c>
      <c r="E890" s="24">
        <v>151</v>
      </c>
      <c r="F890" s="24">
        <f>SUM(E890/D890)*100</f>
        <v>152.880429280146</v>
      </c>
      <c r="G890" s="25">
        <f>SUM((E890-B890)/B890)</f>
        <v>0.26890756302521</v>
      </c>
    </row>
    <row r="891" ht="18.75" customHeight="1" spans="1:7">
      <c r="A891" s="22" t="s">
        <v>622</v>
      </c>
      <c r="B891" s="23"/>
      <c r="C891" s="23"/>
      <c r="D891" s="23"/>
      <c r="E891" s="24"/>
      <c r="F891" s="24"/>
      <c r="G891" s="25"/>
    </row>
    <row r="892" ht="18.75" customHeight="1" spans="1:7">
      <c r="A892" s="22" t="s">
        <v>623</v>
      </c>
      <c r="B892" s="23"/>
      <c r="C892" s="23"/>
      <c r="D892" s="23"/>
      <c r="E892" s="24"/>
      <c r="F892" s="24"/>
      <c r="G892" s="25"/>
    </row>
    <row r="893" ht="18.75" customHeight="1" spans="1:7">
      <c r="A893" s="22" t="s">
        <v>713</v>
      </c>
      <c r="B893" s="23">
        <v>917</v>
      </c>
      <c r="C893" s="23">
        <v>1000</v>
      </c>
      <c r="D893" s="23">
        <v>1142</v>
      </c>
      <c r="E893" s="24">
        <v>6</v>
      </c>
      <c r="F893" s="24">
        <f>SUM(E893/D893)*100</f>
        <v>0.525394045534151</v>
      </c>
      <c r="G893" s="25">
        <f>SUM((E893-B893)/B893)</f>
        <v>-0.993456924754635</v>
      </c>
    </row>
    <row r="894" ht="18.75" customHeight="1" spans="1:7">
      <c r="A894" s="22" t="s">
        <v>714</v>
      </c>
      <c r="B894" s="23"/>
      <c r="C894" s="23"/>
      <c r="D894" s="23"/>
      <c r="E894" s="24"/>
      <c r="F894" s="24"/>
      <c r="G894" s="25"/>
    </row>
    <row r="895" ht="18.75" customHeight="1" spans="1:7">
      <c r="A895" s="22" t="s">
        <v>715</v>
      </c>
      <c r="B895" s="23"/>
      <c r="C895" s="23"/>
      <c r="D895" s="23"/>
      <c r="E895" s="24"/>
      <c r="F895" s="24"/>
      <c r="G895" s="25"/>
    </row>
    <row r="896" ht="18.75" customHeight="1" spans="1:7">
      <c r="A896" s="22" t="s">
        <v>716</v>
      </c>
      <c r="B896" s="23"/>
      <c r="C896" s="23"/>
      <c r="D896" s="23"/>
      <c r="E896" s="24"/>
      <c r="F896" s="24"/>
      <c r="G896" s="25"/>
    </row>
    <row r="897" ht="18.75" customHeight="1" spans="1:7">
      <c r="A897" s="22" t="s">
        <v>717</v>
      </c>
      <c r="B897" s="23"/>
      <c r="C897" s="23"/>
      <c r="D897" s="23"/>
      <c r="E897" s="24"/>
      <c r="F897" s="24"/>
      <c r="G897" s="25"/>
    </row>
    <row r="898" ht="18.75" customHeight="1" spans="1:7">
      <c r="A898" s="22" t="s">
        <v>718</v>
      </c>
      <c r="B898" s="23"/>
      <c r="C898" s="23"/>
      <c r="D898" s="23"/>
      <c r="E898" s="24">
        <v>20</v>
      </c>
      <c r="F898" s="24"/>
      <c r="G898" s="25" t="s">
        <v>62</v>
      </c>
    </row>
    <row r="899" ht="18.75" customHeight="1" spans="1:7">
      <c r="A899" s="22" t="s">
        <v>719</v>
      </c>
      <c r="B899" s="23">
        <v>10075</v>
      </c>
      <c r="C899" s="23">
        <v>9464</v>
      </c>
      <c r="D899" s="23">
        <v>5565.2</v>
      </c>
      <c r="E899" s="24">
        <v>11470</v>
      </c>
      <c r="F899" s="24">
        <f>SUM(E899/D899)*100</f>
        <v>206.102206569396</v>
      </c>
      <c r="G899" s="25">
        <f>SUM((E899-B899)/B899)</f>
        <v>0.138461538461538</v>
      </c>
    </row>
    <row r="900" ht="18.75" customHeight="1" spans="1:7">
      <c r="A900" s="22" t="s">
        <v>720</v>
      </c>
      <c r="B900" s="23">
        <f>SUM(B901:B905)</f>
        <v>30</v>
      </c>
      <c r="C900" s="23">
        <f>SUM(C901:C905)</f>
        <v>0</v>
      </c>
      <c r="D900" s="23">
        <f>SUM(D901:D905)</f>
        <v>0</v>
      </c>
      <c r="E900" s="24">
        <f>SUM(E901:E905)</f>
        <v>735</v>
      </c>
      <c r="F900" s="24"/>
      <c r="G900" s="25">
        <f>SUM((E900-B900)/B900)</f>
        <v>23.5</v>
      </c>
    </row>
    <row r="901" ht="18.75" customHeight="1" spans="1:7">
      <c r="A901" s="22" t="s">
        <v>721</v>
      </c>
      <c r="B901" s="23">
        <v>30</v>
      </c>
      <c r="C901" s="23"/>
      <c r="D901" s="23"/>
      <c r="E901" s="24">
        <v>20</v>
      </c>
      <c r="F901" s="24"/>
      <c r="G901" s="25">
        <f>SUM((E901-B901)/B901)</f>
        <v>-0.333333333333333</v>
      </c>
    </row>
    <row r="902" ht="18.75" customHeight="1" spans="1:7">
      <c r="A902" s="22" t="s">
        <v>722</v>
      </c>
      <c r="B902" s="23"/>
      <c r="C902" s="23"/>
      <c r="D902" s="23"/>
      <c r="E902" s="24">
        <v>517</v>
      </c>
      <c r="F902" s="24"/>
      <c r="G902" s="25"/>
    </row>
    <row r="903" ht="18.75" customHeight="1" spans="1:7">
      <c r="A903" s="22" t="s">
        <v>723</v>
      </c>
      <c r="B903" s="23"/>
      <c r="C903" s="23"/>
      <c r="D903" s="23"/>
      <c r="E903" s="24">
        <v>198</v>
      </c>
      <c r="F903" s="24"/>
      <c r="G903" s="25"/>
    </row>
    <row r="904" ht="18.75" customHeight="1" spans="1:7">
      <c r="A904" s="22" t="s">
        <v>724</v>
      </c>
      <c r="B904" s="23"/>
      <c r="C904" s="23"/>
      <c r="D904" s="23"/>
      <c r="E904" s="24"/>
      <c r="F904" s="24"/>
      <c r="G904" s="25"/>
    </row>
    <row r="905" ht="18.75" customHeight="1" spans="1:7">
      <c r="A905" s="22" t="s">
        <v>725</v>
      </c>
      <c r="B905" s="23"/>
      <c r="C905" s="23"/>
      <c r="D905" s="23"/>
      <c r="E905" s="24"/>
      <c r="F905" s="24"/>
      <c r="G905" s="25"/>
    </row>
    <row r="906" ht="18.75" customHeight="1" spans="1:7">
      <c r="A906" s="22" t="s">
        <v>726</v>
      </c>
      <c r="B906" s="23">
        <f>SUM(B907:B912)</f>
        <v>0</v>
      </c>
      <c r="C906" s="23">
        <f>SUM(C907:C912)</f>
        <v>2051</v>
      </c>
      <c r="D906" s="23">
        <f>SUM(D907:D912)</f>
        <v>1945.44</v>
      </c>
      <c r="E906" s="24">
        <f>SUM(E907:E912)</f>
        <v>96</v>
      </c>
      <c r="F906" s="24">
        <f>SUM(E906/D906)*100</f>
        <v>4.93461633358006</v>
      </c>
      <c r="G906" s="25" t="s">
        <v>62</v>
      </c>
    </row>
    <row r="907" ht="18.75" customHeight="1" spans="1:7">
      <c r="A907" s="22" t="s">
        <v>727</v>
      </c>
      <c r="B907" s="23"/>
      <c r="C907" s="23">
        <v>1051</v>
      </c>
      <c r="D907" s="23">
        <v>1000</v>
      </c>
      <c r="E907" s="24">
        <v>96</v>
      </c>
      <c r="F907" s="24">
        <f>SUM(E907/D907)*100</f>
        <v>9.6</v>
      </c>
      <c r="G907" s="25" t="s">
        <v>62</v>
      </c>
    </row>
    <row r="908" ht="18.75" customHeight="1" spans="1:7">
      <c r="A908" s="22" t="s">
        <v>728</v>
      </c>
      <c r="B908" s="23"/>
      <c r="C908" s="23"/>
      <c r="D908" s="23"/>
      <c r="E908" s="24"/>
      <c r="F908" s="24"/>
      <c r="G908" s="25"/>
    </row>
    <row r="909" ht="18.75" customHeight="1" spans="1:7">
      <c r="A909" s="22" t="s">
        <v>729</v>
      </c>
      <c r="B909" s="23"/>
      <c r="C909" s="23">
        <v>1000</v>
      </c>
      <c r="D909" s="23">
        <v>945.44</v>
      </c>
      <c r="E909" s="24"/>
      <c r="F909" s="24">
        <f>SUM(E909/D909)*100</f>
        <v>0</v>
      </c>
      <c r="G909" s="25"/>
    </row>
    <row r="910" ht="18.75" customHeight="1" spans="1:7">
      <c r="A910" s="22" t="s">
        <v>730</v>
      </c>
      <c r="B910" s="23"/>
      <c r="C910" s="23"/>
      <c r="D910" s="23"/>
      <c r="E910" s="24"/>
      <c r="F910" s="24"/>
      <c r="G910" s="25"/>
    </row>
    <row r="911" ht="18.75" customHeight="1" spans="1:7">
      <c r="A911" s="22" t="s">
        <v>731</v>
      </c>
      <c r="B911" s="23"/>
      <c r="C911" s="23"/>
      <c r="D911" s="23"/>
      <c r="E911" s="24"/>
      <c r="F911" s="24"/>
      <c r="G911" s="25"/>
    </row>
    <row r="912" ht="18.75" customHeight="1" spans="1:7">
      <c r="A912" s="22" t="s">
        <v>732</v>
      </c>
      <c r="B912" s="23"/>
      <c r="C912" s="23"/>
      <c r="D912" s="23"/>
      <c r="E912" s="24"/>
      <c r="F912" s="24"/>
      <c r="G912" s="25"/>
    </row>
    <row r="913" ht="18.75" customHeight="1" spans="1:7">
      <c r="A913" s="22" t="s">
        <v>733</v>
      </c>
      <c r="B913" s="23">
        <f>SUM(B914:B919)</f>
        <v>0</v>
      </c>
      <c r="C913" s="23">
        <f>SUM(C914:C919)</f>
        <v>0</v>
      </c>
      <c r="D913" s="23">
        <f>SUM(D914:D919)</f>
        <v>0</v>
      </c>
      <c r="E913" s="24">
        <f>SUM(E914:E919)</f>
        <v>1726</v>
      </c>
      <c r="F913" s="24"/>
      <c r="G913" s="25" t="s">
        <v>62</v>
      </c>
    </row>
    <row r="914" ht="18.75" customHeight="1" spans="1:7">
      <c r="A914" s="22" t="s">
        <v>734</v>
      </c>
      <c r="B914" s="23"/>
      <c r="C914" s="23"/>
      <c r="D914" s="23"/>
      <c r="E914" s="24">
        <v>53</v>
      </c>
      <c r="F914" s="24"/>
      <c r="G914" s="25" t="s">
        <v>62</v>
      </c>
    </row>
    <row r="915" ht="18.75" customHeight="1" spans="1:7">
      <c r="A915" s="22" t="s">
        <v>735</v>
      </c>
      <c r="B915" s="23"/>
      <c r="C915" s="23"/>
      <c r="D915" s="23"/>
      <c r="E915" s="24"/>
      <c r="F915" s="24"/>
      <c r="G915" s="25"/>
    </row>
    <row r="916" ht="18.75" customHeight="1" spans="1:7">
      <c r="A916" s="22" t="s">
        <v>736</v>
      </c>
      <c r="B916" s="23"/>
      <c r="C916" s="23"/>
      <c r="D916" s="23"/>
      <c r="E916" s="24">
        <v>547</v>
      </c>
      <c r="F916" s="24"/>
      <c r="G916" s="25" t="s">
        <v>62</v>
      </c>
    </row>
    <row r="917" ht="18.75" customHeight="1" spans="1:7">
      <c r="A917" s="22" t="s">
        <v>737</v>
      </c>
      <c r="B917" s="23"/>
      <c r="C917" s="23"/>
      <c r="D917" s="23"/>
      <c r="E917" s="24">
        <v>839</v>
      </c>
      <c r="F917" s="24"/>
      <c r="G917" s="25" t="s">
        <v>62</v>
      </c>
    </row>
    <row r="918" ht="18.75" customHeight="1" spans="1:7">
      <c r="A918" s="22" t="s">
        <v>738</v>
      </c>
      <c r="B918" s="23"/>
      <c r="C918" s="23"/>
      <c r="D918" s="23"/>
      <c r="E918" s="24"/>
      <c r="F918" s="24"/>
      <c r="G918" s="25"/>
    </row>
    <row r="919" ht="18.75" customHeight="1" spans="1:7">
      <c r="A919" s="22" t="s">
        <v>739</v>
      </c>
      <c r="B919" s="23"/>
      <c r="C919" s="23"/>
      <c r="D919" s="23"/>
      <c r="E919" s="24">
        <v>287</v>
      </c>
      <c r="F919" s="24"/>
      <c r="G919" s="25" t="s">
        <v>62</v>
      </c>
    </row>
    <row r="920" ht="18.75" customHeight="1" spans="1:7">
      <c r="A920" s="22" t="s">
        <v>740</v>
      </c>
      <c r="B920" s="23">
        <f>SUM(B921:B922)</f>
        <v>0</v>
      </c>
      <c r="C920" s="23">
        <f>SUM(C921:C922)</f>
        <v>0</v>
      </c>
      <c r="D920" s="23">
        <f>SUM(D921:D922)</f>
        <v>0</v>
      </c>
      <c r="E920" s="24">
        <f>SUM(E921:E922)</f>
        <v>0</v>
      </c>
      <c r="F920" s="24"/>
      <c r="G920" s="25"/>
    </row>
    <row r="921" ht="18.75" customHeight="1" spans="1:7">
      <c r="A921" s="22" t="s">
        <v>741</v>
      </c>
      <c r="B921" s="23"/>
      <c r="C921" s="23"/>
      <c r="D921" s="23"/>
      <c r="E921" s="24"/>
      <c r="F921" s="24"/>
      <c r="G921" s="25"/>
    </row>
    <row r="922" ht="18.75" customHeight="1" spans="1:7">
      <c r="A922" s="22" t="s">
        <v>742</v>
      </c>
      <c r="B922" s="23"/>
      <c r="C922" s="23"/>
      <c r="D922" s="23"/>
      <c r="E922" s="24"/>
      <c r="F922" s="24"/>
      <c r="G922" s="25"/>
    </row>
    <row r="923" ht="18.75" customHeight="1" spans="1:7">
      <c r="A923" s="22" t="s">
        <v>743</v>
      </c>
      <c r="B923" s="23"/>
      <c r="C923" s="23"/>
      <c r="D923" s="23">
        <f>SUM(D924:D925)</f>
        <v>0</v>
      </c>
      <c r="E923" s="24">
        <f>SUM(E924:E925)</f>
        <v>16</v>
      </c>
      <c r="F923" s="24"/>
      <c r="G923" s="25" t="s">
        <v>62</v>
      </c>
    </row>
    <row r="924" ht="18.75" customHeight="1" spans="1:7">
      <c r="A924" s="22" t="s">
        <v>744</v>
      </c>
      <c r="B924" s="23">
        <v>0</v>
      </c>
      <c r="C924" s="23">
        <v>0</v>
      </c>
      <c r="D924" s="23"/>
      <c r="E924" s="24"/>
      <c r="F924" s="24"/>
      <c r="G924" s="25"/>
    </row>
    <row r="925" ht="18.75" customHeight="1" spans="1:7">
      <c r="A925" s="22" t="s">
        <v>745</v>
      </c>
      <c r="B925" s="23"/>
      <c r="C925" s="23"/>
      <c r="D925" s="23"/>
      <c r="E925" s="24">
        <v>16</v>
      </c>
      <c r="F925" s="24"/>
      <c r="G925" s="25" t="s">
        <v>62</v>
      </c>
    </row>
    <row r="926" ht="18.75" customHeight="1" spans="1:7">
      <c r="A926" s="22" t="s">
        <v>25</v>
      </c>
      <c r="B926" s="23">
        <f>SUM(B927+B950+B960+B970+B975+B982+B987)</f>
        <v>782</v>
      </c>
      <c r="C926" s="23">
        <f>SUM(C927+C950+C960+C970+C975+C982+C987)</f>
        <v>1144</v>
      </c>
      <c r="D926" s="23">
        <f>SUM(D927+D950+D960+D970+D975+D982+D987)</f>
        <v>1547</v>
      </c>
      <c r="E926" s="24">
        <f>SUM(E927+E950+E960+E970+E975+E982+E987)</f>
        <v>990</v>
      </c>
      <c r="F926" s="24">
        <f>SUM(E926/D926)*100</f>
        <v>63.994828700711</v>
      </c>
      <c r="G926" s="25">
        <f>SUM((E926-B926)/B926)</f>
        <v>0.265984654731458</v>
      </c>
    </row>
    <row r="927" ht="18.75" customHeight="1" spans="1:7">
      <c r="A927" s="22" t="s">
        <v>746</v>
      </c>
      <c r="B927" s="23">
        <f>SUM(B928:B949)</f>
        <v>782</v>
      </c>
      <c r="C927" s="23">
        <f>SUM(C928:C949)</f>
        <v>659</v>
      </c>
      <c r="D927" s="23">
        <f>SUM(D928:D949)</f>
        <v>906</v>
      </c>
      <c r="E927" s="24">
        <f>SUM(E928:E949)</f>
        <v>87</v>
      </c>
      <c r="F927" s="24">
        <f>SUM(E927/D927)*100</f>
        <v>9.60264900662252</v>
      </c>
      <c r="G927" s="25">
        <f>SUM((E927-B927)/B927)</f>
        <v>-0.888746803069054</v>
      </c>
    </row>
    <row r="928" ht="18.75" customHeight="1" spans="1:7">
      <c r="A928" s="22" t="s">
        <v>621</v>
      </c>
      <c r="B928" s="23">
        <v>246</v>
      </c>
      <c r="C928" s="23">
        <v>300</v>
      </c>
      <c r="D928" s="23">
        <v>263.37</v>
      </c>
      <c r="E928" s="24">
        <v>87</v>
      </c>
      <c r="F928" s="24">
        <f>SUM(E928/D928)*100</f>
        <v>33.0333750996697</v>
      </c>
      <c r="G928" s="25">
        <f>SUM((E928-B928)/B928)</f>
        <v>-0.646341463414634</v>
      </c>
    </row>
    <row r="929" ht="18.75" customHeight="1" spans="1:7">
      <c r="A929" s="22" t="s">
        <v>622</v>
      </c>
      <c r="B929" s="23"/>
      <c r="C929" s="23"/>
      <c r="D929" s="23"/>
      <c r="E929" s="24"/>
      <c r="F929" s="24"/>
      <c r="G929" s="25"/>
    </row>
    <row r="930" ht="18.75" customHeight="1" spans="1:7">
      <c r="A930" s="22" t="s">
        <v>623</v>
      </c>
      <c r="B930" s="23"/>
      <c r="C930" s="23"/>
      <c r="D930" s="23"/>
      <c r="E930" s="24"/>
      <c r="F930" s="24"/>
      <c r="G930" s="25"/>
    </row>
    <row r="931" ht="18.75" customHeight="1" spans="1:7">
      <c r="A931" s="22" t="s">
        <v>747</v>
      </c>
      <c r="B931" s="23">
        <v>536</v>
      </c>
      <c r="C931" s="23">
        <v>359</v>
      </c>
      <c r="D931" s="23">
        <v>642.63</v>
      </c>
      <c r="E931" s="24"/>
      <c r="F931" s="24">
        <f>SUM(E931/D931)*100</f>
        <v>0</v>
      </c>
      <c r="G931" s="25">
        <f>SUM((E931-B931)/B931)</f>
        <v>-1</v>
      </c>
    </row>
    <row r="932" ht="18.75" customHeight="1" spans="1:7">
      <c r="A932" s="22" t="s">
        <v>748</v>
      </c>
      <c r="B932" s="23"/>
      <c r="C932" s="23"/>
      <c r="D932" s="23"/>
      <c r="E932" s="24"/>
      <c r="F932" s="24"/>
      <c r="G932" s="25"/>
    </row>
    <row r="933" ht="18.75" customHeight="1" spans="1:7">
      <c r="A933" s="22" t="s">
        <v>749</v>
      </c>
      <c r="B933" s="23"/>
      <c r="C933" s="23"/>
      <c r="D933" s="23"/>
      <c r="E933" s="24"/>
      <c r="F933" s="24"/>
      <c r="G933" s="25"/>
    </row>
    <row r="934" ht="18.75" customHeight="1" spans="1:7">
      <c r="A934" s="22" t="s">
        <v>750</v>
      </c>
      <c r="B934" s="23"/>
      <c r="C934" s="23"/>
      <c r="D934" s="23"/>
      <c r="E934" s="24"/>
      <c r="F934" s="24"/>
      <c r="G934" s="25"/>
    </row>
    <row r="935" ht="18.75" customHeight="1" spans="1:7">
      <c r="A935" s="22" t="s">
        <v>751</v>
      </c>
      <c r="B935" s="23"/>
      <c r="C935" s="23"/>
      <c r="D935" s="23"/>
      <c r="E935" s="24"/>
      <c r="F935" s="24"/>
      <c r="G935" s="25"/>
    </row>
    <row r="936" ht="18.75" customHeight="1" spans="1:7">
      <c r="A936" s="22" t="s">
        <v>752</v>
      </c>
      <c r="B936" s="23"/>
      <c r="C936" s="23"/>
      <c r="D936" s="23"/>
      <c r="E936" s="24"/>
      <c r="F936" s="24"/>
      <c r="G936" s="25"/>
    </row>
    <row r="937" ht="18.75" customHeight="1" spans="1:7">
      <c r="A937" s="22" t="s">
        <v>753</v>
      </c>
      <c r="B937" s="23"/>
      <c r="C937" s="23"/>
      <c r="D937" s="23"/>
      <c r="E937" s="24"/>
      <c r="F937" s="24"/>
      <c r="G937" s="25"/>
    </row>
    <row r="938" ht="18.75" customHeight="1" spans="1:7">
      <c r="A938" s="22" t="s">
        <v>754</v>
      </c>
      <c r="B938" s="23"/>
      <c r="C938" s="23"/>
      <c r="D938" s="23"/>
      <c r="E938" s="24"/>
      <c r="F938" s="24"/>
      <c r="G938" s="25"/>
    </row>
    <row r="939" ht="18.75" customHeight="1" spans="1:7">
      <c r="A939" s="22" t="s">
        <v>755</v>
      </c>
      <c r="B939" s="23"/>
      <c r="C939" s="23"/>
      <c r="D939" s="23"/>
      <c r="E939" s="24"/>
      <c r="F939" s="24"/>
      <c r="G939" s="25"/>
    </row>
    <row r="940" ht="18.75" customHeight="1" spans="1:7">
      <c r="A940" s="22" t="s">
        <v>756</v>
      </c>
      <c r="B940" s="23"/>
      <c r="C940" s="23"/>
      <c r="D940" s="23"/>
      <c r="E940" s="24"/>
      <c r="F940" s="24"/>
      <c r="G940" s="25"/>
    </row>
    <row r="941" ht="18.75" customHeight="1" spans="1:7">
      <c r="A941" s="22" t="s">
        <v>757</v>
      </c>
      <c r="B941" s="23"/>
      <c r="C941" s="23"/>
      <c r="D941" s="23"/>
      <c r="E941" s="24"/>
      <c r="F941" s="24"/>
      <c r="G941" s="25"/>
    </row>
    <row r="942" ht="18.75" customHeight="1" spans="1:7">
      <c r="A942" s="22" t="s">
        <v>758</v>
      </c>
      <c r="B942" s="23"/>
      <c r="C942" s="23"/>
      <c r="D942" s="23"/>
      <c r="E942" s="24"/>
      <c r="F942" s="24"/>
      <c r="G942" s="25"/>
    </row>
    <row r="943" ht="18.75" customHeight="1" spans="1:7">
      <c r="A943" s="22" t="s">
        <v>759</v>
      </c>
      <c r="B943" s="23"/>
      <c r="C943" s="23"/>
      <c r="D943" s="23"/>
      <c r="E943" s="24"/>
      <c r="F943" s="24"/>
      <c r="G943" s="25"/>
    </row>
    <row r="944" ht="18.75" customHeight="1" spans="1:7">
      <c r="A944" s="22" t="s">
        <v>760</v>
      </c>
      <c r="B944" s="23"/>
      <c r="C944" s="23"/>
      <c r="D944" s="23"/>
      <c r="E944" s="24"/>
      <c r="F944" s="24"/>
      <c r="G944" s="25"/>
    </row>
    <row r="945" ht="18.75" customHeight="1" spans="1:7">
      <c r="A945" s="22" t="s">
        <v>761</v>
      </c>
      <c r="B945" s="23"/>
      <c r="C945" s="23"/>
      <c r="D945" s="23"/>
      <c r="E945" s="24"/>
      <c r="F945" s="24"/>
      <c r="G945" s="25"/>
    </row>
    <row r="946" ht="18.75" customHeight="1" spans="1:7">
      <c r="A946" s="22" t="s">
        <v>762</v>
      </c>
      <c r="B946" s="23"/>
      <c r="C946" s="23"/>
      <c r="D946" s="23"/>
      <c r="E946" s="24"/>
      <c r="F946" s="24"/>
      <c r="G946" s="25"/>
    </row>
    <row r="947" ht="18.75" customHeight="1" spans="1:7">
      <c r="A947" s="22" t="s">
        <v>763</v>
      </c>
      <c r="B947" s="23"/>
      <c r="C947" s="23"/>
      <c r="D947" s="23"/>
      <c r="E947" s="24"/>
      <c r="F947" s="24"/>
      <c r="G947" s="25"/>
    </row>
    <row r="948" ht="18.75" customHeight="1" spans="1:7">
      <c r="A948" s="22" t="s">
        <v>764</v>
      </c>
      <c r="B948" s="23"/>
      <c r="C948" s="23"/>
      <c r="D948" s="23"/>
      <c r="E948" s="24"/>
      <c r="F948" s="24"/>
      <c r="G948" s="25"/>
    </row>
    <row r="949" ht="18.75" customHeight="1" spans="1:7">
      <c r="A949" s="22" t="s">
        <v>765</v>
      </c>
      <c r="B949" s="23"/>
      <c r="C949" s="23"/>
      <c r="D949" s="23"/>
      <c r="E949" s="24"/>
      <c r="F949" s="24"/>
      <c r="G949" s="25"/>
    </row>
    <row r="950" ht="18.75" customHeight="1" spans="1:7">
      <c r="A950" s="22" t="s">
        <v>766</v>
      </c>
      <c r="B950" s="23">
        <v>0</v>
      </c>
      <c r="C950" s="23">
        <f>SUM(C951:C959)</f>
        <v>0</v>
      </c>
      <c r="D950" s="23">
        <f>SUM(D951:D959)</f>
        <v>0</v>
      </c>
      <c r="E950" s="24">
        <f>SUM(E951:E959)</f>
        <v>0</v>
      </c>
      <c r="F950" s="24"/>
      <c r="G950" s="25"/>
    </row>
    <row r="951" ht="18.75" customHeight="1" spans="1:7">
      <c r="A951" s="22" t="s">
        <v>621</v>
      </c>
      <c r="B951" s="23"/>
      <c r="C951" s="23"/>
      <c r="D951" s="23"/>
      <c r="E951" s="24"/>
      <c r="F951" s="24"/>
      <c r="G951" s="25"/>
    </row>
    <row r="952" ht="18.75" customHeight="1" spans="1:7">
      <c r="A952" s="22" t="s">
        <v>622</v>
      </c>
      <c r="B952" s="23"/>
      <c r="C952" s="23"/>
      <c r="D952" s="23"/>
      <c r="E952" s="24"/>
      <c r="F952" s="24"/>
      <c r="G952" s="25"/>
    </row>
    <row r="953" ht="18.75" customHeight="1" spans="1:7">
      <c r="A953" s="22" t="s">
        <v>623</v>
      </c>
      <c r="B953" s="23"/>
      <c r="C953" s="23"/>
      <c r="D953" s="23"/>
      <c r="E953" s="24"/>
      <c r="F953" s="24"/>
      <c r="G953" s="25"/>
    </row>
    <row r="954" ht="18.75" customHeight="1" spans="1:7">
      <c r="A954" s="22" t="s">
        <v>767</v>
      </c>
      <c r="B954" s="23"/>
      <c r="C954" s="23"/>
      <c r="D954" s="23"/>
      <c r="E954" s="24"/>
      <c r="F954" s="24"/>
      <c r="G954" s="25"/>
    </row>
    <row r="955" ht="18.75" customHeight="1" spans="1:7">
      <c r="A955" s="22" t="s">
        <v>768</v>
      </c>
      <c r="B955" s="23"/>
      <c r="C955" s="23"/>
      <c r="D955" s="23"/>
      <c r="E955" s="24"/>
      <c r="F955" s="24"/>
      <c r="G955" s="25"/>
    </row>
    <row r="956" ht="18.75" customHeight="1" spans="1:7">
      <c r="A956" s="22" t="s">
        <v>769</v>
      </c>
      <c r="B956" s="23"/>
      <c r="C956" s="23"/>
      <c r="D956" s="23"/>
      <c r="E956" s="24"/>
      <c r="F956" s="24"/>
      <c r="G956" s="25"/>
    </row>
    <row r="957" ht="18.75" customHeight="1" spans="1:7">
      <c r="A957" s="22" t="s">
        <v>770</v>
      </c>
      <c r="B957" s="23"/>
      <c r="C957" s="23"/>
      <c r="D957" s="23"/>
      <c r="E957" s="24"/>
      <c r="F957" s="24"/>
      <c r="G957" s="25"/>
    </row>
    <row r="958" ht="18.75" customHeight="1" spans="1:7">
      <c r="A958" s="22" t="s">
        <v>771</v>
      </c>
      <c r="B958" s="23"/>
      <c r="C958" s="23"/>
      <c r="D958" s="23"/>
      <c r="E958" s="24"/>
      <c r="F958" s="24"/>
      <c r="G958" s="25"/>
    </row>
    <row r="959" ht="18.75" customHeight="1" spans="1:7">
      <c r="A959" s="22" t="s">
        <v>772</v>
      </c>
      <c r="B959" s="23"/>
      <c r="C959" s="23"/>
      <c r="D959" s="23"/>
      <c r="E959" s="24"/>
      <c r="F959" s="24"/>
      <c r="G959" s="25"/>
    </row>
    <row r="960" ht="18.75" customHeight="1" spans="1:7">
      <c r="A960" s="22" t="s">
        <v>773</v>
      </c>
      <c r="B960" s="23">
        <f>SUM(B961:B969)</f>
        <v>0</v>
      </c>
      <c r="C960" s="23">
        <f>SUM(C961:C969)</f>
        <v>241</v>
      </c>
      <c r="D960" s="23">
        <f>SUM(D961:D969)</f>
        <v>241</v>
      </c>
      <c r="E960" s="24">
        <f>SUM(E961:E969)</f>
        <v>0</v>
      </c>
      <c r="F960" s="24">
        <f>SUM(E960/D960)*100</f>
        <v>0</v>
      </c>
      <c r="G960" s="25"/>
    </row>
    <row r="961" ht="18.75" customHeight="1" spans="1:7">
      <c r="A961" s="22" t="s">
        <v>621</v>
      </c>
      <c r="B961" s="23"/>
      <c r="C961" s="23"/>
      <c r="D961" s="23"/>
      <c r="E961" s="24"/>
      <c r="F961" s="24"/>
      <c r="G961" s="25"/>
    </row>
    <row r="962" ht="18.75" customHeight="1" spans="1:7">
      <c r="A962" s="22" t="s">
        <v>622</v>
      </c>
      <c r="B962" s="23"/>
      <c r="C962" s="23"/>
      <c r="D962" s="23"/>
      <c r="E962" s="24"/>
      <c r="F962" s="24"/>
      <c r="G962" s="25"/>
    </row>
    <row r="963" ht="18.75" customHeight="1" spans="1:7">
      <c r="A963" s="22" t="s">
        <v>623</v>
      </c>
      <c r="B963" s="23"/>
      <c r="C963" s="23"/>
      <c r="D963" s="23"/>
      <c r="E963" s="24"/>
      <c r="F963" s="24"/>
      <c r="G963" s="25"/>
    </row>
    <row r="964" ht="18.75" customHeight="1" spans="1:7">
      <c r="A964" s="22" t="s">
        <v>774</v>
      </c>
      <c r="B964" s="23"/>
      <c r="C964" s="23"/>
      <c r="D964" s="23"/>
      <c r="E964" s="24"/>
      <c r="F964" s="24"/>
      <c r="G964" s="25"/>
    </row>
    <row r="965" ht="18.75" customHeight="1" spans="1:7">
      <c r="A965" s="22" t="s">
        <v>775</v>
      </c>
      <c r="B965" s="23"/>
      <c r="C965" s="23"/>
      <c r="D965" s="23"/>
      <c r="E965" s="24"/>
      <c r="F965" s="24"/>
      <c r="G965" s="25"/>
    </row>
    <row r="966" ht="18.75" customHeight="1" spans="1:7">
      <c r="A966" s="22" t="s">
        <v>776</v>
      </c>
      <c r="B966" s="23"/>
      <c r="C966" s="23"/>
      <c r="D966" s="23"/>
      <c r="E966" s="24"/>
      <c r="F966" s="24"/>
      <c r="G966" s="25"/>
    </row>
    <row r="967" ht="18.75" customHeight="1" spans="1:7">
      <c r="A967" s="22" t="s">
        <v>777</v>
      </c>
      <c r="B967" s="23"/>
      <c r="C967" s="23"/>
      <c r="D967" s="23"/>
      <c r="E967" s="24"/>
      <c r="F967" s="24"/>
      <c r="G967" s="25"/>
    </row>
    <row r="968" ht="18.75" customHeight="1" spans="1:7">
      <c r="A968" s="22" t="s">
        <v>778</v>
      </c>
      <c r="B968" s="23"/>
      <c r="C968" s="23"/>
      <c r="D968" s="23"/>
      <c r="E968" s="24"/>
      <c r="F968" s="24"/>
      <c r="G968" s="25"/>
    </row>
    <row r="969" ht="18.75" customHeight="1" spans="1:7">
      <c r="A969" s="22" t="s">
        <v>779</v>
      </c>
      <c r="B969" s="23"/>
      <c r="C969" s="23">
        <v>241</v>
      </c>
      <c r="D969" s="23">
        <v>241</v>
      </c>
      <c r="E969" s="24"/>
      <c r="F969" s="24">
        <f>SUM(E969/D969)*100</f>
        <v>0</v>
      </c>
      <c r="G969" s="25"/>
    </row>
    <row r="970" ht="18.75" customHeight="1" spans="1:7">
      <c r="A970" s="22" t="s">
        <v>780</v>
      </c>
      <c r="B970" s="23">
        <f>SUM(B971:B974)</f>
        <v>0</v>
      </c>
      <c r="C970" s="23">
        <f>SUM(C971:C974)</f>
        <v>244</v>
      </c>
      <c r="D970" s="23">
        <f>SUM(D971:D974)</f>
        <v>400</v>
      </c>
      <c r="E970" s="24">
        <f>SUM(E971:E974)</f>
        <v>0</v>
      </c>
      <c r="F970" s="24">
        <f>SUM(E970/D970)*100</f>
        <v>0</v>
      </c>
      <c r="G970" s="25"/>
    </row>
    <row r="971" ht="18.75" customHeight="1" spans="1:7">
      <c r="A971" s="22" t="s">
        <v>781</v>
      </c>
      <c r="B971" s="23"/>
      <c r="C971" s="23">
        <v>100</v>
      </c>
      <c r="D971" s="23">
        <v>200</v>
      </c>
      <c r="E971" s="24"/>
      <c r="F971" s="24">
        <f>SUM(E971/D971)*100</f>
        <v>0</v>
      </c>
      <c r="G971" s="25"/>
    </row>
    <row r="972" ht="18.75" customHeight="1" spans="1:7">
      <c r="A972" s="22" t="s">
        <v>782</v>
      </c>
      <c r="B972" s="23"/>
      <c r="C972" s="23"/>
      <c r="D972" s="23"/>
      <c r="E972" s="24"/>
      <c r="F972" s="24"/>
      <c r="G972" s="25"/>
    </row>
    <row r="973" ht="18.75" customHeight="1" spans="1:7">
      <c r="A973" s="22" t="s">
        <v>783</v>
      </c>
      <c r="B973" s="23"/>
      <c r="C973" s="23"/>
      <c r="D973" s="23"/>
      <c r="E973" s="24"/>
      <c r="F973" s="24"/>
      <c r="G973" s="25"/>
    </row>
    <row r="974" ht="18.75" customHeight="1" spans="1:7">
      <c r="A974" s="22" t="s">
        <v>784</v>
      </c>
      <c r="B974" s="23"/>
      <c r="C974" s="23">
        <v>144</v>
      </c>
      <c r="D974" s="23">
        <v>200</v>
      </c>
      <c r="E974" s="24"/>
      <c r="F974" s="24">
        <f>SUM(E974/D974)*100</f>
        <v>0</v>
      </c>
      <c r="G974" s="25"/>
    </row>
    <row r="975" ht="18.75" customHeight="1" spans="1:7">
      <c r="A975" s="22" t="s">
        <v>785</v>
      </c>
      <c r="B975" s="23">
        <f>SUM(B976:B981)</f>
        <v>0</v>
      </c>
      <c r="C975" s="23">
        <f>SUM(C976:C981)</f>
        <v>0</v>
      </c>
      <c r="D975" s="23">
        <f>SUM(D976:D981)</f>
        <v>0</v>
      </c>
      <c r="E975" s="24">
        <f>SUM(E976:E981)</f>
        <v>0</v>
      </c>
      <c r="F975" s="24"/>
      <c r="G975" s="25"/>
    </row>
    <row r="976" ht="18.75" customHeight="1" spans="1:7">
      <c r="A976" s="22" t="s">
        <v>621</v>
      </c>
      <c r="B976" s="23"/>
      <c r="C976" s="23"/>
      <c r="D976" s="23"/>
      <c r="E976" s="24"/>
      <c r="F976" s="24"/>
      <c r="G976" s="25"/>
    </row>
    <row r="977" ht="18.75" customHeight="1" spans="1:7">
      <c r="A977" s="22" t="s">
        <v>622</v>
      </c>
      <c r="B977" s="23"/>
      <c r="C977" s="23"/>
      <c r="D977" s="23"/>
      <c r="E977" s="24"/>
      <c r="F977" s="24"/>
      <c r="G977" s="25"/>
    </row>
    <row r="978" ht="18.75" customHeight="1" spans="1:7">
      <c r="A978" s="22" t="s">
        <v>623</v>
      </c>
      <c r="B978" s="23"/>
      <c r="C978" s="23"/>
      <c r="D978" s="23"/>
      <c r="E978" s="24"/>
      <c r="F978" s="24"/>
      <c r="G978" s="25"/>
    </row>
    <row r="979" ht="18.75" customHeight="1" spans="1:7">
      <c r="A979" s="22" t="s">
        <v>771</v>
      </c>
      <c r="B979" s="23"/>
      <c r="C979" s="23"/>
      <c r="D979" s="23"/>
      <c r="E979" s="24"/>
      <c r="F979" s="24"/>
      <c r="G979" s="25"/>
    </row>
    <row r="980" ht="18.75" customHeight="1" spans="1:7">
      <c r="A980" s="22" t="s">
        <v>786</v>
      </c>
      <c r="B980" s="23"/>
      <c r="C980" s="23"/>
      <c r="D980" s="23"/>
      <c r="E980" s="24"/>
      <c r="F980" s="24"/>
      <c r="G980" s="25"/>
    </row>
    <row r="981" ht="18.75" customHeight="1" spans="1:7">
      <c r="A981" s="22" t="s">
        <v>787</v>
      </c>
      <c r="B981" s="23"/>
      <c r="C981" s="23"/>
      <c r="D981" s="23"/>
      <c r="E981" s="24"/>
      <c r="F981" s="24"/>
      <c r="G981" s="25"/>
    </row>
    <row r="982" ht="18.75" customHeight="1" spans="1:7">
      <c r="A982" s="22" t="s">
        <v>788</v>
      </c>
      <c r="B982" s="23">
        <f>SUM(B983:B986)</f>
        <v>0</v>
      </c>
      <c r="C982" s="23">
        <f>SUM(C983:C986)</f>
        <v>0</v>
      </c>
      <c r="D982" s="23">
        <f>SUM(D983:D986)</f>
        <v>0</v>
      </c>
      <c r="E982" s="24">
        <f>SUM(E983:E986)</f>
        <v>427</v>
      </c>
      <c r="F982" s="24"/>
      <c r="G982" s="25" t="s">
        <v>62</v>
      </c>
    </row>
    <row r="983" ht="18.75" customHeight="1" spans="1:7">
      <c r="A983" s="22" t="s">
        <v>789</v>
      </c>
      <c r="B983" s="23"/>
      <c r="C983" s="23"/>
      <c r="D983" s="23"/>
      <c r="E983" s="24"/>
      <c r="F983" s="24"/>
      <c r="G983" s="25"/>
    </row>
    <row r="984" ht="18.75" customHeight="1" spans="1:7">
      <c r="A984" s="22" t="s">
        <v>790</v>
      </c>
      <c r="B984" s="23"/>
      <c r="C984" s="23"/>
      <c r="D984" s="23"/>
      <c r="E984" s="24">
        <v>427</v>
      </c>
      <c r="F984" s="24"/>
      <c r="G984" s="25" t="s">
        <v>62</v>
      </c>
    </row>
    <row r="985" ht="18.75" customHeight="1" spans="1:7">
      <c r="A985" s="22" t="s">
        <v>791</v>
      </c>
      <c r="B985" s="23"/>
      <c r="C985" s="23"/>
      <c r="D985" s="23"/>
      <c r="E985" s="24"/>
      <c r="F985" s="24"/>
      <c r="G985" s="25"/>
    </row>
    <row r="986" ht="18.75" customHeight="1" spans="1:7">
      <c r="A986" s="22" t="s">
        <v>792</v>
      </c>
      <c r="B986" s="23"/>
      <c r="C986" s="23"/>
      <c r="D986" s="23"/>
      <c r="E986" s="24"/>
      <c r="F986" s="24"/>
      <c r="G986" s="25"/>
    </row>
    <row r="987" ht="18.75" customHeight="1" spans="1:7">
      <c r="A987" s="22" t="s">
        <v>793</v>
      </c>
      <c r="B987" s="23">
        <f>SUM(B988:B989)</f>
        <v>0</v>
      </c>
      <c r="C987" s="23">
        <f>SUM(C988:C989)</f>
        <v>0</v>
      </c>
      <c r="D987" s="23">
        <f>SUM(D988:D989)</f>
        <v>0</v>
      </c>
      <c r="E987" s="24">
        <f>SUM(E988:E989)</f>
        <v>476</v>
      </c>
      <c r="F987" s="24"/>
      <c r="G987" s="25" t="s">
        <v>62</v>
      </c>
    </row>
    <row r="988" ht="18.75" customHeight="1" spans="1:7">
      <c r="A988" s="22" t="s">
        <v>794</v>
      </c>
      <c r="B988" s="23"/>
      <c r="C988" s="23"/>
      <c r="D988" s="23"/>
      <c r="E988" s="24">
        <v>456</v>
      </c>
      <c r="F988" s="24"/>
      <c r="G988" s="25" t="s">
        <v>62</v>
      </c>
    </row>
    <row r="989" ht="18.75" customHeight="1" spans="1:7">
      <c r="A989" s="22" t="s">
        <v>795</v>
      </c>
      <c r="B989" s="23"/>
      <c r="C989" s="23"/>
      <c r="D989" s="23"/>
      <c r="E989" s="24">
        <v>20</v>
      </c>
      <c r="F989" s="24"/>
      <c r="G989" s="25" t="s">
        <v>62</v>
      </c>
    </row>
    <row r="990" ht="18.75" customHeight="1" spans="1:7">
      <c r="A990" s="22" t="s">
        <v>796</v>
      </c>
      <c r="B990" s="23">
        <f>SUM(B991+B1001+B1017+B1022+B1036+B1043+B1050)</f>
        <v>742</v>
      </c>
      <c r="C990" s="23">
        <f>SUM(C991+C1001+C1017+C1022+C1036+C1043+C1050)</f>
        <v>3519</v>
      </c>
      <c r="D990" s="23">
        <f>SUM(D991+D1001+D1017+D1022+D1036+D1043+D1050)</f>
        <v>3522</v>
      </c>
      <c r="E990" s="24">
        <f>SUM(E991+E1001+E1017+E1022+E1036+E1043+E1050)</f>
        <v>669</v>
      </c>
      <c r="F990" s="24">
        <f>SUM(E990/D990)*100</f>
        <v>18.9948892674617</v>
      </c>
      <c r="G990" s="25">
        <f>SUM((E990-B990)/B990)</f>
        <v>-0.0983827493261455</v>
      </c>
    </row>
    <row r="991" ht="18.75" customHeight="1" spans="1:7">
      <c r="A991" s="22" t="s">
        <v>797</v>
      </c>
      <c r="B991" s="23">
        <f>SUM(B992:B1000)</f>
        <v>0</v>
      </c>
      <c r="C991" s="23">
        <f>SUM(C992:C1000)</f>
        <v>0</v>
      </c>
      <c r="D991" s="23">
        <f>SUM(D992:D1000)</f>
        <v>0</v>
      </c>
      <c r="E991" s="24">
        <f>SUM(E992:E1000)</f>
        <v>0</v>
      </c>
      <c r="F991" s="24"/>
      <c r="G991" s="25"/>
    </row>
    <row r="992" ht="18.75" customHeight="1" spans="1:7">
      <c r="A992" s="22" t="s">
        <v>621</v>
      </c>
      <c r="B992" s="23"/>
      <c r="C992" s="23"/>
      <c r="D992" s="23"/>
      <c r="E992" s="24"/>
      <c r="F992" s="24"/>
      <c r="G992" s="25"/>
    </row>
    <row r="993" ht="18.75" customHeight="1" spans="1:7">
      <c r="A993" s="22" t="s">
        <v>622</v>
      </c>
      <c r="B993" s="23"/>
      <c r="C993" s="23"/>
      <c r="D993" s="23"/>
      <c r="E993" s="24"/>
      <c r="F993" s="24"/>
      <c r="G993" s="25"/>
    </row>
    <row r="994" ht="18.75" customHeight="1" spans="1:7">
      <c r="A994" s="22" t="s">
        <v>623</v>
      </c>
      <c r="B994" s="23"/>
      <c r="C994" s="23"/>
      <c r="D994" s="23"/>
      <c r="E994" s="24"/>
      <c r="F994" s="24"/>
      <c r="G994" s="25"/>
    </row>
    <row r="995" ht="18.75" customHeight="1" spans="1:7">
      <c r="A995" s="22" t="s">
        <v>798</v>
      </c>
      <c r="B995" s="23"/>
      <c r="C995" s="23"/>
      <c r="D995" s="23"/>
      <c r="E995" s="24"/>
      <c r="F995" s="24"/>
      <c r="G995" s="25"/>
    </row>
    <row r="996" ht="18.75" customHeight="1" spans="1:7">
      <c r="A996" s="22" t="s">
        <v>799</v>
      </c>
      <c r="B996" s="23"/>
      <c r="C996" s="23"/>
      <c r="D996" s="23"/>
      <c r="E996" s="24"/>
      <c r="F996" s="24"/>
      <c r="G996" s="25"/>
    </row>
    <row r="997" ht="18.75" customHeight="1" spans="1:7">
      <c r="A997" s="22" t="s">
        <v>800</v>
      </c>
      <c r="B997" s="23"/>
      <c r="C997" s="23"/>
      <c r="D997" s="23"/>
      <c r="E997" s="24"/>
      <c r="F997" s="24"/>
      <c r="G997" s="25"/>
    </row>
    <row r="998" ht="18.75" customHeight="1" spans="1:7">
      <c r="A998" s="22" t="s">
        <v>801</v>
      </c>
      <c r="B998" s="23"/>
      <c r="C998" s="23"/>
      <c r="D998" s="23"/>
      <c r="E998" s="24"/>
      <c r="F998" s="24"/>
      <c r="G998" s="25"/>
    </row>
    <row r="999" ht="18.75" customHeight="1" spans="1:7">
      <c r="A999" s="22" t="s">
        <v>802</v>
      </c>
      <c r="B999" s="23"/>
      <c r="C999" s="23"/>
      <c r="D999" s="23"/>
      <c r="E999" s="24"/>
      <c r="F999" s="24"/>
      <c r="G999" s="25"/>
    </row>
    <row r="1000" ht="18.75" customHeight="1" spans="1:7">
      <c r="A1000" s="22" t="s">
        <v>803</v>
      </c>
      <c r="B1000" s="23"/>
      <c r="C1000" s="23"/>
      <c r="D1000" s="23"/>
      <c r="E1000" s="24"/>
      <c r="F1000" s="24"/>
      <c r="G1000" s="25"/>
    </row>
    <row r="1001" ht="18.75" customHeight="1" spans="1:7">
      <c r="A1001" s="22" t="s">
        <v>804</v>
      </c>
      <c r="B1001" s="23">
        <f>SUM(B1002:B1016)</f>
        <v>0</v>
      </c>
      <c r="C1001" s="23">
        <f>SUM(C1002:C1016)</f>
        <v>0</v>
      </c>
      <c r="D1001" s="23">
        <f>SUM(D1002:D1016)</f>
        <v>0</v>
      </c>
      <c r="E1001" s="24">
        <f>SUM(E1002:E1016)</f>
        <v>0</v>
      </c>
      <c r="F1001" s="24"/>
      <c r="G1001" s="25"/>
    </row>
    <row r="1002" ht="18.75" customHeight="1" spans="1:7">
      <c r="A1002" s="22" t="s">
        <v>621</v>
      </c>
      <c r="B1002" s="23"/>
      <c r="C1002" s="23"/>
      <c r="D1002" s="23"/>
      <c r="E1002" s="24"/>
      <c r="F1002" s="24"/>
      <c r="G1002" s="25"/>
    </row>
    <row r="1003" ht="18.75" customHeight="1" spans="1:7">
      <c r="A1003" s="22" t="s">
        <v>622</v>
      </c>
      <c r="B1003" s="23"/>
      <c r="C1003" s="23"/>
      <c r="D1003" s="23"/>
      <c r="E1003" s="24"/>
      <c r="F1003" s="24"/>
      <c r="G1003" s="25"/>
    </row>
    <row r="1004" ht="18.75" customHeight="1" spans="1:7">
      <c r="A1004" s="22" t="s">
        <v>623</v>
      </c>
      <c r="B1004" s="23"/>
      <c r="C1004" s="23"/>
      <c r="D1004" s="23"/>
      <c r="E1004" s="24"/>
      <c r="F1004" s="24"/>
      <c r="G1004" s="25"/>
    </row>
    <row r="1005" ht="18.75" customHeight="1" spans="1:7">
      <c r="A1005" s="22" t="s">
        <v>805</v>
      </c>
      <c r="B1005" s="23"/>
      <c r="C1005" s="23"/>
      <c r="D1005" s="23"/>
      <c r="E1005" s="24"/>
      <c r="F1005" s="24"/>
      <c r="G1005" s="25"/>
    </row>
    <row r="1006" ht="18.75" customHeight="1" spans="1:7">
      <c r="A1006" s="22" t="s">
        <v>806</v>
      </c>
      <c r="B1006" s="23"/>
      <c r="C1006" s="23"/>
      <c r="D1006" s="23"/>
      <c r="E1006" s="24"/>
      <c r="F1006" s="24"/>
      <c r="G1006" s="25"/>
    </row>
    <row r="1007" ht="18.75" customHeight="1" spans="1:7">
      <c r="A1007" s="22" t="s">
        <v>807</v>
      </c>
      <c r="B1007" s="23"/>
      <c r="C1007" s="23"/>
      <c r="D1007" s="23"/>
      <c r="E1007" s="24"/>
      <c r="F1007" s="24"/>
      <c r="G1007" s="25"/>
    </row>
    <row r="1008" ht="18.75" customHeight="1" spans="1:7">
      <c r="A1008" s="22" t="s">
        <v>808</v>
      </c>
      <c r="B1008" s="23"/>
      <c r="C1008" s="23"/>
      <c r="D1008" s="23"/>
      <c r="E1008" s="24"/>
      <c r="F1008" s="24"/>
      <c r="G1008" s="25"/>
    </row>
    <row r="1009" ht="18.75" customHeight="1" spans="1:7">
      <c r="A1009" s="22" t="s">
        <v>809</v>
      </c>
      <c r="B1009" s="23"/>
      <c r="C1009" s="23"/>
      <c r="D1009" s="23"/>
      <c r="E1009" s="24"/>
      <c r="F1009" s="24"/>
      <c r="G1009" s="25"/>
    </row>
    <row r="1010" ht="18.75" customHeight="1" spans="1:7">
      <c r="A1010" s="22" t="s">
        <v>810</v>
      </c>
      <c r="B1010" s="23"/>
      <c r="C1010" s="23"/>
      <c r="D1010" s="23"/>
      <c r="E1010" s="24"/>
      <c r="F1010" s="24"/>
      <c r="G1010" s="25"/>
    </row>
    <row r="1011" ht="18.75" customHeight="1" spans="1:7">
      <c r="A1011" s="22" t="s">
        <v>811</v>
      </c>
      <c r="B1011" s="23"/>
      <c r="C1011" s="23"/>
      <c r="D1011" s="23"/>
      <c r="E1011" s="24"/>
      <c r="F1011" s="24"/>
      <c r="G1011" s="25"/>
    </row>
    <row r="1012" ht="18.75" customHeight="1" spans="1:7">
      <c r="A1012" s="22" t="s">
        <v>812</v>
      </c>
      <c r="B1012" s="23"/>
      <c r="C1012" s="23"/>
      <c r="D1012" s="23"/>
      <c r="E1012" s="24"/>
      <c r="F1012" s="24"/>
      <c r="G1012" s="25"/>
    </row>
    <row r="1013" ht="18.75" customHeight="1" spans="1:7">
      <c r="A1013" s="22" t="s">
        <v>813</v>
      </c>
      <c r="B1013" s="23"/>
      <c r="C1013" s="23"/>
      <c r="D1013" s="23"/>
      <c r="E1013" s="24"/>
      <c r="F1013" s="24"/>
      <c r="G1013" s="25"/>
    </row>
    <row r="1014" ht="18.75" customHeight="1" spans="1:7">
      <c r="A1014" s="22" t="s">
        <v>814</v>
      </c>
      <c r="B1014" s="23"/>
      <c r="C1014" s="23"/>
      <c r="D1014" s="23"/>
      <c r="E1014" s="24"/>
      <c r="F1014" s="24"/>
      <c r="G1014" s="25"/>
    </row>
    <row r="1015" ht="18.75" customHeight="1" spans="1:7">
      <c r="A1015" s="22" t="s">
        <v>815</v>
      </c>
      <c r="B1015" s="23"/>
      <c r="C1015" s="23"/>
      <c r="D1015" s="23"/>
      <c r="E1015" s="24"/>
      <c r="F1015" s="24"/>
      <c r="G1015" s="25"/>
    </row>
    <row r="1016" ht="18.75" customHeight="1" spans="1:7">
      <c r="A1016" s="22" t="s">
        <v>816</v>
      </c>
      <c r="B1016" s="23"/>
      <c r="C1016" s="23"/>
      <c r="D1016" s="23"/>
      <c r="E1016" s="24"/>
      <c r="F1016" s="24"/>
      <c r="G1016" s="25"/>
    </row>
    <row r="1017" ht="18.75" customHeight="1" spans="1:7">
      <c r="A1017" s="22" t="s">
        <v>817</v>
      </c>
      <c r="B1017" s="23">
        <f>SUM(B1018:B1021)</f>
        <v>0</v>
      </c>
      <c r="C1017" s="23">
        <f>SUM(C1018:C1021)</f>
        <v>0</v>
      </c>
      <c r="D1017" s="23">
        <f>SUM(D1018:D1021)</f>
        <v>0</v>
      </c>
      <c r="E1017" s="24">
        <f>SUM(E1018:E1021)</f>
        <v>0</v>
      </c>
      <c r="F1017" s="24"/>
      <c r="G1017" s="25"/>
    </row>
    <row r="1018" ht="18.75" customHeight="1" spans="1:7">
      <c r="A1018" s="22" t="s">
        <v>621</v>
      </c>
      <c r="B1018" s="23"/>
      <c r="C1018" s="23"/>
      <c r="D1018" s="23"/>
      <c r="E1018" s="24"/>
      <c r="F1018" s="24"/>
      <c r="G1018" s="25"/>
    </row>
    <row r="1019" ht="18.75" customHeight="1" spans="1:7">
      <c r="A1019" s="22" t="s">
        <v>622</v>
      </c>
      <c r="B1019" s="23"/>
      <c r="C1019" s="23"/>
      <c r="D1019" s="23"/>
      <c r="E1019" s="24"/>
      <c r="F1019" s="24"/>
      <c r="G1019" s="25"/>
    </row>
    <row r="1020" ht="18.75" customHeight="1" spans="1:7">
      <c r="A1020" s="22" t="s">
        <v>623</v>
      </c>
      <c r="B1020" s="23"/>
      <c r="C1020" s="23"/>
      <c r="D1020" s="23"/>
      <c r="E1020" s="24"/>
      <c r="F1020" s="24"/>
      <c r="G1020" s="25"/>
    </row>
    <row r="1021" ht="18.75" customHeight="1" spans="1:7">
      <c r="A1021" s="22" t="s">
        <v>818</v>
      </c>
      <c r="B1021" s="23"/>
      <c r="C1021" s="23"/>
      <c r="D1021" s="23"/>
      <c r="E1021" s="24"/>
      <c r="F1021" s="24"/>
      <c r="G1021" s="25"/>
    </row>
    <row r="1022" ht="18.75" customHeight="1" spans="1:7">
      <c r="A1022" s="22" t="s">
        <v>819</v>
      </c>
      <c r="B1022" s="23">
        <f>SUM(B1023:B1035)</f>
        <v>327</v>
      </c>
      <c r="C1022" s="23">
        <f>SUM(C1023:C1035)</f>
        <v>3320</v>
      </c>
      <c r="D1022" s="23">
        <f>SUM(D1023:D1035)</f>
        <v>3338.37</v>
      </c>
      <c r="E1022" s="24">
        <f>SUM(E1023:E1035)</f>
        <v>98</v>
      </c>
      <c r="F1022" s="24">
        <f>SUM(E1022/D1022)*100</f>
        <v>2.93556436224864</v>
      </c>
      <c r="G1022" s="25">
        <f>SUM((E1022-B1022)/B1022)</f>
        <v>-0.700305810397553</v>
      </c>
    </row>
    <row r="1023" ht="18.75" customHeight="1" spans="1:7">
      <c r="A1023" s="22" t="s">
        <v>621</v>
      </c>
      <c r="B1023" s="23">
        <v>327</v>
      </c>
      <c r="C1023" s="23">
        <v>500</v>
      </c>
      <c r="D1023" s="23">
        <v>231.84</v>
      </c>
      <c r="E1023" s="24">
        <v>98</v>
      </c>
      <c r="F1023" s="24">
        <f>SUM(E1023/D1023)*100</f>
        <v>42.2705314009662</v>
      </c>
      <c r="G1023" s="25">
        <f>SUM((E1023-B1023)/B1023)</f>
        <v>-0.700305810397553</v>
      </c>
    </row>
    <row r="1024" ht="18.75" customHeight="1" spans="1:7">
      <c r="A1024" s="22" t="s">
        <v>622</v>
      </c>
      <c r="B1024" s="23"/>
      <c r="C1024" s="23"/>
      <c r="D1024" s="23"/>
      <c r="E1024" s="24"/>
      <c r="F1024" s="24"/>
      <c r="G1024" s="25"/>
    </row>
    <row r="1025" ht="18.75" customHeight="1" spans="1:7">
      <c r="A1025" s="22" t="s">
        <v>623</v>
      </c>
      <c r="B1025" s="23"/>
      <c r="C1025" s="23"/>
      <c r="D1025" s="23"/>
      <c r="E1025" s="24"/>
      <c r="F1025" s="24"/>
      <c r="G1025" s="25"/>
    </row>
    <row r="1026" ht="18.75" customHeight="1" spans="1:7">
      <c r="A1026" s="22" t="s">
        <v>820</v>
      </c>
      <c r="B1026" s="23"/>
      <c r="C1026" s="23"/>
      <c r="D1026" s="23"/>
      <c r="E1026" s="24"/>
      <c r="F1026" s="24"/>
      <c r="G1026" s="25"/>
    </row>
    <row r="1027" ht="18.75" customHeight="1" spans="1:7">
      <c r="A1027" s="22" t="s">
        <v>821</v>
      </c>
      <c r="B1027" s="23"/>
      <c r="C1027" s="23">
        <v>200</v>
      </c>
      <c r="D1027" s="23">
        <v>100</v>
      </c>
      <c r="E1027" s="24"/>
      <c r="F1027" s="24">
        <f>SUM(E1027/D1027)*100</f>
        <v>0</v>
      </c>
      <c r="G1027" s="25"/>
    </row>
    <row r="1028" ht="18.75" customHeight="1" spans="1:7">
      <c r="A1028" s="22" t="s">
        <v>822</v>
      </c>
      <c r="B1028" s="23"/>
      <c r="C1028" s="23"/>
      <c r="D1028" s="23"/>
      <c r="E1028" s="24"/>
      <c r="F1028" s="24"/>
      <c r="G1028" s="25"/>
    </row>
    <row r="1029" ht="18.75" customHeight="1" spans="1:7">
      <c r="A1029" s="22" t="s">
        <v>823</v>
      </c>
      <c r="B1029" s="23"/>
      <c r="C1029" s="23"/>
      <c r="D1029" s="23"/>
      <c r="E1029" s="24"/>
      <c r="F1029" s="24"/>
      <c r="G1029" s="25"/>
    </row>
    <row r="1030" ht="18.75" customHeight="1" spans="1:7">
      <c r="A1030" s="22" t="s">
        <v>824</v>
      </c>
      <c r="B1030" s="23"/>
      <c r="C1030" s="23"/>
      <c r="D1030" s="23"/>
      <c r="E1030" s="24"/>
      <c r="F1030" s="24"/>
      <c r="G1030" s="25"/>
    </row>
    <row r="1031" ht="18.75" customHeight="1" spans="1:7">
      <c r="A1031" s="22" t="s">
        <v>825</v>
      </c>
      <c r="B1031" s="23"/>
      <c r="C1031" s="23">
        <v>2320</v>
      </c>
      <c r="D1031" s="23">
        <v>3006.53</v>
      </c>
      <c r="E1031" s="24"/>
      <c r="F1031" s="24">
        <f>SUM(E1031/D1031)*100</f>
        <v>0</v>
      </c>
      <c r="G1031" s="25"/>
    </row>
    <row r="1032" ht="18.75" customHeight="1" spans="1:7">
      <c r="A1032" s="22" t="s">
        <v>826</v>
      </c>
      <c r="B1032" s="23"/>
      <c r="C1032" s="23"/>
      <c r="D1032" s="23"/>
      <c r="E1032" s="24"/>
      <c r="F1032" s="24"/>
      <c r="G1032" s="25"/>
    </row>
    <row r="1033" ht="18.75" customHeight="1" spans="1:7">
      <c r="A1033" s="22" t="s">
        <v>771</v>
      </c>
      <c r="B1033" s="23"/>
      <c r="C1033" s="23"/>
      <c r="D1033" s="23"/>
      <c r="E1033" s="24"/>
      <c r="F1033" s="24"/>
      <c r="G1033" s="25"/>
    </row>
    <row r="1034" ht="18.75" customHeight="1" spans="1:7">
      <c r="A1034" s="22" t="s">
        <v>827</v>
      </c>
      <c r="B1034" s="23"/>
      <c r="C1034" s="23"/>
      <c r="D1034" s="23"/>
      <c r="E1034" s="24"/>
      <c r="F1034" s="24"/>
      <c r="G1034" s="25"/>
    </row>
    <row r="1035" ht="18.75" customHeight="1" spans="1:7">
      <c r="A1035" s="22" t="s">
        <v>828</v>
      </c>
      <c r="B1035" s="23"/>
      <c r="C1035" s="23">
        <v>300</v>
      </c>
      <c r="D1035" s="23"/>
      <c r="E1035" s="24"/>
      <c r="F1035" s="24"/>
      <c r="G1035" s="25"/>
    </row>
    <row r="1036" ht="18.75" customHeight="1" spans="1:7">
      <c r="A1036" s="22" t="s">
        <v>829</v>
      </c>
      <c r="B1036" s="23">
        <f>SUM(B1037:B1042)</f>
        <v>140</v>
      </c>
      <c r="C1036" s="23">
        <f>SUM(C1037:C1042)</f>
        <v>0</v>
      </c>
      <c r="D1036" s="23">
        <f>SUM(D1037:D1042)</f>
        <v>0</v>
      </c>
      <c r="E1036" s="24">
        <f>SUM(E1037:E1042)</f>
        <v>0</v>
      </c>
      <c r="F1036" s="24"/>
      <c r="G1036" s="25">
        <f>SUM((E1036-B1036)/B1036)</f>
        <v>-1</v>
      </c>
    </row>
    <row r="1037" ht="18.75" customHeight="1" spans="1:7">
      <c r="A1037" s="22" t="s">
        <v>621</v>
      </c>
      <c r="B1037" s="23"/>
      <c r="C1037" s="23"/>
      <c r="D1037" s="23"/>
      <c r="E1037" s="24"/>
      <c r="F1037" s="24"/>
      <c r="G1037" s="25"/>
    </row>
    <row r="1038" ht="18.75" customHeight="1" spans="1:7">
      <c r="A1038" s="22" t="s">
        <v>622</v>
      </c>
      <c r="B1038" s="23"/>
      <c r="C1038" s="23"/>
      <c r="D1038" s="23"/>
      <c r="E1038" s="24"/>
      <c r="F1038" s="24"/>
      <c r="G1038" s="25"/>
    </row>
    <row r="1039" ht="18.75" customHeight="1" spans="1:7">
      <c r="A1039" s="22" t="s">
        <v>623</v>
      </c>
      <c r="B1039" s="23"/>
      <c r="C1039" s="23"/>
      <c r="D1039" s="23"/>
      <c r="E1039" s="24"/>
      <c r="F1039" s="24"/>
      <c r="G1039" s="25"/>
    </row>
    <row r="1040" ht="18.75" customHeight="1" spans="1:7">
      <c r="A1040" s="22" t="s">
        <v>830</v>
      </c>
      <c r="B1040" s="23"/>
      <c r="C1040" s="23"/>
      <c r="D1040" s="23"/>
      <c r="E1040" s="24"/>
      <c r="F1040" s="24"/>
      <c r="G1040" s="25"/>
    </row>
    <row r="1041" ht="18.75" customHeight="1" spans="1:7">
      <c r="A1041" s="22" t="s">
        <v>831</v>
      </c>
      <c r="B1041" s="23"/>
      <c r="C1041" s="23"/>
      <c r="D1041" s="23"/>
      <c r="E1041" s="24"/>
      <c r="F1041" s="24"/>
      <c r="G1041" s="25"/>
    </row>
    <row r="1042" ht="18.75" customHeight="1" spans="1:7">
      <c r="A1042" s="22" t="s">
        <v>832</v>
      </c>
      <c r="B1042" s="28">
        <v>140</v>
      </c>
      <c r="C1042" s="28"/>
      <c r="D1042" s="23"/>
      <c r="E1042" s="24"/>
      <c r="F1042" s="24"/>
      <c r="G1042" s="25">
        <f>SUM((E1042-B1042)/B1042)</f>
        <v>-1</v>
      </c>
    </row>
    <row r="1043" ht="18.75" customHeight="1" spans="1:7">
      <c r="A1043" s="22" t="s">
        <v>833</v>
      </c>
      <c r="B1043" s="23">
        <f>SUM(B1044:B1049)</f>
        <v>275</v>
      </c>
      <c r="C1043" s="23">
        <f>SUM(C1044:C1049)</f>
        <v>199</v>
      </c>
      <c r="D1043" s="23">
        <f>SUM(D1044:D1049)</f>
        <v>183.63</v>
      </c>
      <c r="E1043" s="24">
        <f>SUM(E1044:E1049)</f>
        <v>0</v>
      </c>
      <c r="F1043" s="24">
        <f>SUM(E1043/D1043)*100</f>
        <v>0</v>
      </c>
      <c r="G1043" s="25">
        <f>SUM((E1043-B1043)/B1043)</f>
        <v>-1</v>
      </c>
    </row>
    <row r="1044" ht="18.75" customHeight="1" spans="1:7">
      <c r="A1044" s="22" t="s">
        <v>621</v>
      </c>
      <c r="B1044" s="23">
        <v>275</v>
      </c>
      <c r="C1044" s="23">
        <v>99</v>
      </c>
      <c r="D1044" s="23">
        <v>99</v>
      </c>
      <c r="E1044" s="24"/>
      <c r="F1044" s="24">
        <f>SUM(E1044/D1044)*100</f>
        <v>0</v>
      </c>
      <c r="G1044" s="25">
        <f>SUM((E1044-B1044)/B1044)</f>
        <v>-1</v>
      </c>
    </row>
    <row r="1045" ht="18.75" customHeight="1" spans="1:7">
      <c r="A1045" s="22" t="s">
        <v>622</v>
      </c>
      <c r="B1045" s="23"/>
      <c r="C1045" s="23"/>
      <c r="D1045" s="23"/>
      <c r="E1045" s="24"/>
      <c r="F1045" s="24"/>
      <c r="G1045" s="25"/>
    </row>
    <row r="1046" ht="18.75" customHeight="1" spans="1:7">
      <c r="A1046" s="22" t="s">
        <v>623</v>
      </c>
      <c r="B1046" s="23"/>
      <c r="C1046" s="23"/>
      <c r="D1046" s="23"/>
      <c r="E1046" s="24"/>
      <c r="F1046" s="24"/>
      <c r="G1046" s="25"/>
    </row>
    <row r="1047" ht="18.75" customHeight="1" spans="1:7">
      <c r="A1047" s="22" t="s">
        <v>834</v>
      </c>
      <c r="B1047" s="23"/>
      <c r="C1047" s="23"/>
      <c r="D1047" s="23"/>
      <c r="E1047" s="24"/>
      <c r="F1047" s="24"/>
      <c r="G1047" s="25"/>
    </row>
    <row r="1048" ht="18.75" customHeight="1" spans="1:7">
      <c r="A1048" s="22" t="s">
        <v>835</v>
      </c>
      <c r="B1048" s="23"/>
      <c r="C1048" s="23"/>
      <c r="D1048" s="23"/>
      <c r="E1048" s="24"/>
      <c r="F1048" s="24"/>
      <c r="G1048" s="25"/>
    </row>
    <row r="1049" ht="18.75" customHeight="1" spans="1:7">
      <c r="A1049" s="22" t="s">
        <v>836</v>
      </c>
      <c r="B1049" s="23"/>
      <c r="C1049" s="23">
        <v>100</v>
      </c>
      <c r="D1049" s="23">
        <v>84.63</v>
      </c>
      <c r="E1049" s="24"/>
      <c r="F1049" s="24">
        <f>SUM(E1049/D1049)*100</f>
        <v>0</v>
      </c>
      <c r="G1049" s="25"/>
    </row>
    <row r="1050" ht="18.75" customHeight="1" spans="1:7">
      <c r="A1050" s="22" t="s">
        <v>837</v>
      </c>
      <c r="B1050" s="23">
        <v>0</v>
      </c>
      <c r="C1050" s="23">
        <v>0</v>
      </c>
      <c r="D1050" s="23">
        <f>SUM(D1051:D1055)</f>
        <v>0</v>
      </c>
      <c r="E1050" s="24">
        <f>SUM(E1051:E1055)</f>
        <v>571</v>
      </c>
      <c r="F1050" s="24"/>
      <c r="G1050" s="25" t="s">
        <v>62</v>
      </c>
    </row>
    <row r="1051" ht="18.75" customHeight="1" spans="1:7">
      <c r="A1051" s="22" t="s">
        <v>838</v>
      </c>
      <c r="B1051" s="23"/>
      <c r="C1051" s="23"/>
      <c r="D1051" s="23"/>
      <c r="E1051" s="24"/>
      <c r="F1051" s="24"/>
      <c r="G1051" s="25"/>
    </row>
    <row r="1052" ht="18.75" customHeight="1" spans="1:7">
      <c r="A1052" s="22" t="s">
        <v>839</v>
      </c>
      <c r="B1052" s="23"/>
      <c r="C1052" s="23"/>
      <c r="D1052" s="23"/>
      <c r="E1052" s="24"/>
      <c r="F1052" s="24"/>
      <c r="G1052" s="25"/>
    </row>
    <row r="1053" ht="18.75" customHeight="1" spans="1:7">
      <c r="A1053" s="22" t="s">
        <v>840</v>
      </c>
      <c r="B1053" s="23"/>
      <c r="C1053" s="23"/>
      <c r="D1053" s="23"/>
      <c r="E1053" s="24"/>
      <c r="F1053" s="24"/>
      <c r="G1053" s="25"/>
    </row>
    <row r="1054" ht="18.75" customHeight="1" spans="1:7">
      <c r="A1054" s="22" t="s">
        <v>841</v>
      </c>
      <c r="B1054" s="23"/>
      <c r="C1054" s="23"/>
      <c r="D1054" s="23"/>
      <c r="E1054" s="24"/>
      <c r="F1054" s="24"/>
      <c r="G1054" s="25"/>
    </row>
    <row r="1055" ht="18.75" customHeight="1" spans="1:7">
      <c r="A1055" s="22" t="s">
        <v>842</v>
      </c>
      <c r="B1055" s="23"/>
      <c r="C1055" s="23"/>
      <c r="D1055" s="23"/>
      <c r="E1055" s="24">
        <v>571</v>
      </c>
      <c r="F1055" s="24"/>
      <c r="G1055" s="25" t="s">
        <v>62</v>
      </c>
    </row>
    <row r="1056" ht="18.75" customHeight="1" spans="1:7">
      <c r="A1056" s="22" t="s">
        <v>27</v>
      </c>
      <c r="B1056" s="23">
        <f>B1057+B1067+B1073</f>
        <v>309</v>
      </c>
      <c r="C1056" s="23">
        <f>C1057+C1067+C1073</f>
        <v>859</v>
      </c>
      <c r="D1056" s="23">
        <f>D1057+D1067+D1073</f>
        <v>868</v>
      </c>
      <c r="E1056" s="24">
        <f>E1057+E1067+E1073</f>
        <v>503</v>
      </c>
      <c r="F1056" s="24">
        <f>SUM(E1056/D1056)*100</f>
        <v>57.9493087557604</v>
      </c>
      <c r="G1056" s="25">
        <f>SUM((E1056-B1056)/B1056)</f>
        <v>0.627831715210356</v>
      </c>
    </row>
    <row r="1057" ht="18.75" customHeight="1" spans="1:7">
      <c r="A1057" s="22" t="s">
        <v>843</v>
      </c>
      <c r="B1057" s="23">
        <f>SUM(B1058:B1066)</f>
        <v>309</v>
      </c>
      <c r="C1057" s="23">
        <f>SUM(C1058:C1066)</f>
        <v>859</v>
      </c>
      <c r="D1057" s="23">
        <f>SUM(D1058:D1066)</f>
        <v>868</v>
      </c>
      <c r="E1057" s="24">
        <f>SUM(E1058:E1066)</f>
        <v>435</v>
      </c>
      <c r="F1057" s="24">
        <f>SUM(E1057/D1057)*100</f>
        <v>50.1152073732719</v>
      </c>
      <c r="G1057" s="25">
        <f>SUM((E1057-B1057)/B1057)</f>
        <v>0.407766990291262</v>
      </c>
    </row>
    <row r="1058" ht="18.75" customHeight="1" spans="1:7">
      <c r="A1058" s="22" t="s">
        <v>621</v>
      </c>
      <c r="B1058" s="23">
        <v>309</v>
      </c>
      <c r="C1058" s="23">
        <v>859</v>
      </c>
      <c r="D1058" s="23">
        <v>368</v>
      </c>
      <c r="E1058" s="24">
        <v>281</v>
      </c>
      <c r="F1058" s="24">
        <f>SUM(E1058/D1058)*100</f>
        <v>76.3586956521739</v>
      </c>
      <c r="G1058" s="25">
        <f>SUM((E1058-B1058)/B1058)</f>
        <v>-0.0906148867313916</v>
      </c>
    </row>
    <row r="1059" ht="18.75" customHeight="1" spans="1:7">
      <c r="A1059" s="22" t="s">
        <v>622</v>
      </c>
      <c r="B1059" s="23"/>
      <c r="C1059" s="23"/>
      <c r="D1059" s="23"/>
      <c r="E1059" s="24"/>
      <c r="F1059" s="24"/>
      <c r="G1059" s="25"/>
    </row>
    <row r="1060" ht="18.75" customHeight="1" spans="1:7">
      <c r="A1060" s="22" t="s">
        <v>623</v>
      </c>
      <c r="B1060" s="23"/>
      <c r="C1060" s="23"/>
      <c r="D1060" s="23"/>
      <c r="E1060" s="24"/>
      <c r="F1060" s="24"/>
      <c r="G1060" s="25"/>
    </row>
    <row r="1061" ht="18.75" customHeight="1" spans="1:7">
      <c r="A1061" s="22" t="s">
        <v>844</v>
      </c>
      <c r="B1061" s="23"/>
      <c r="C1061" s="23"/>
      <c r="D1061" s="23"/>
      <c r="E1061" s="24"/>
      <c r="F1061" s="24"/>
      <c r="G1061" s="25"/>
    </row>
    <row r="1062" ht="18.75" customHeight="1" spans="1:7">
      <c r="A1062" s="22" t="s">
        <v>845</v>
      </c>
      <c r="B1062" s="23"/>
      <c r="C1062" s="23"/>
      <c r="D1062" s="23"/>
      <c r="E1062" s="24"/>
      <c r="F1062" s="24"/>
      <c r="G1062" s="25"/>
    </row>
    <row r="1063" ht="18.75" customHeight="1" spans="1:7">
      <c r="A1063" s="22" t="s">
        <v>846</v>
      </c>
      <c r="B1063" s="23"/>
      <c r="C1063" s="23"/>
      <c r="D1063" s="23"/>
      <c r="E1063" s="24"/>
      <c r="F1063" s="24"/>
      <c r="G1063" s="25"/>
    </row>
    <row r="1064" ht="18.75" customHeight="1" spans="1:7">
      <c r="A1064" s="22" t="s">
        <v>847</v>
      </c>
      <c r="B1064" s="23"/>
      <c r="C1064" s="23"/>
      <c r="D1064" s="23"/>
      <c r="E1064" s="24"/>
      <c r="F1064" s="24"/>
      <c r="G1064" s="25"/>
    </row>
    <row r="1065" ht="18.75" customHeight="1" spans="1:7">
      <c r="A1065" s="22" t="s">
        <v>639</v>
      </c>
      <c r="B1065" s="23"/>
      <c r="C1065" s="23"/>
      <c r="D1065" s="23"/>
      <c r="E1065" s="24"/>
      <c r="F1065" s="24"/>
      <c r="G1065" s="25"/>
    </row>
    <row r="1066" ht="18.75" customHeight="1" spans="1:7">
      <c r="A1066" s="22" t="s">
        <v>848</v>
      </c>
      <c r="B1066" s="23"/>
      <c r="C1066" s="23"/>
      <c r="D1066" s="23">
        <v>500</v>
      </c>
      <c r="E1066" s="24">
        <v>154</v>
      </c>
      <c r="F1066" s="24">
        <f>SUM(E1066/D1066)*100</f>
        <v>30.8</v>
      </c>
      <c r="G1066" s="25" t="s">
        <v>62</v>
      </c>
    </row>
    <row r="1067" ht="18.75" customHeight="1" spans="1:7">
      <c r="A1067" s="22" t="s">
        <v>849</v>
      </c>
      <c r="B1067" s="23">
        <v>0</v>
      </c>
      <c r="C1067" s="23">
        <v>0</v>
      </c>
      <c r="D1067" s="23">
        <f>SUM(D1068:D1072)</f>
        <v>0</v>
      </c>
      <c r="E1067" s="24">
        <f>SUM(E1068:E1072)</f>
        <v>68</v>
      </c>
      <c r="F1067" s="24"/>
      <c r="G1067" s="25" t="s">
        <v>62</v>
      </c>
    </row>
    <row r="1068" ht="18.75" customHeight="1" spans="1:7">
      <c r="A1068" s="22" t="s">
        <v>621</v>
      </c>
      <c r="B1068" s="23"/>
      <c r="C1068" s="23"/>
      <c r="D1068" s="23"/>
      <c r="E1068" s="24"/>
      <c r="F1068" s="24"/>
      <c r="G1068" s="25"/>
    </row>
    <row r="1069" ht="18.75" customHeight="1" spans="1:7">
      <c r="A1069" s="22" t="s">
        <v>622</v>
      </c>
      <c r="B1069" s="23"/>
      <c r="C1069" s="23"/>
      <c r="D1069" s="23"/>
      <c r="E1069" s="24"/>
      <c r="F1069" s="24"/>
      <c r="G1069" s="25"/>
    </row>
    <row r="1070" ht="18.75" customHeight="1" spans="1:7">
      <c r="A1070" s="22" t="s">
        <v>623</v>
      </c>
      <c r="B1070" s="23"/>
      <c r="C1070" s="23"/>
      <c r="D1070" s="23"/>
      <c r="E1070" s="24"/>
      <c r="F1070" s="24"/>
      <c r="G1070" s="25"/>
    </row>
    <row r="1071" ht="18.75" customHeight="1" spans="1:7">
      <c r="A1071" s="22" t="s">
        <v>850</v>
      </c>
      <c r="B1071" s="23"/>
      <c r="C1071" s="23"/>
      <c r="D1071" s="23"/>
      <c r="E1071" s="24"/>
      <c r="F1071" s="24"/>
      <c r="G1071" s="25"/>
    </row>
    <row r="1072" ht="18.75" customHeight="1" spans="1:7">
      <c r="A1072" s="22" t="s">
        <v>851</v>
      </c>
      <c r="B1072" s="23"/>
      <c r="C1072" s="23"/>
      <c r="D1072" s="23"/>
      <c r="E1072" s="24">
        <v>68</v>
      </c>
      <c r="F1072" s="24"/>
      <c r="G1072" s="25" t="s">
        <v>62</v>
      </c>
    </row>
    <row r="1073" ht="18.75" customHeight="1" spans="1:7">
      <c r="A1073" s="22" t="s">
        <v>852</v>
      </c>
      <c r="B1073" s="23">
        <v>0</v>
      </c>
      <c r="C1073" s="23">
        <v>0</v>
      </c>
      <c r="D1073" s="23">
        <f>SUM(D1074:D1075)</f>
        <v>0</v>
      </c>
      <c r="E1073" s="24">
        <f>SUM(E1074:E1075)</f>
        <v>0</v>
      </c>
      <c r="F1073" s="24"/>
      <c r="G1073" s="25"/>
    </row>
    <row r="1074" ht="18.75" customHeight="1" spans="1:7">
      <c r="A1074" s="22" t="s">
        <v>853</v>
      </c>
      <c r="B1074" s="23"/>
      <c r="C1074" s="23"/>
      <c r="D1074" s="23"/>
      <c r="E1074" s="24"/>
      <c r="F1074" s="24"/>
      <c r="G1074" s="25"/>
    </row>
    <row r="1075" ht="18.75" customHeight="1" spans="1:7">
      <c r="A1075" s="22" t="s">
        <v>854</v>
      </c>
      <c r="B1075" s="23"/>
      <c r="C1075" s="23"/>
      <c r="D1075" s="23"/>
      <c r="E1075" s="24"/>
      <c r="F1075" s="24"/>
      <c r="G1075" s="25"/>
    </row>
    <row r="1076" ht="18.75" customHeight="1" spans="1:7">
      <c r="A1076" s="22" t="s">
        <v>28</v>
      </c>
      <c r="B1076" s="23">
        <f>B1077+B1084+B1090</f>
        <v>76</v>
      </c>
      <c r="C1076" s="23">
        <f>C1077+C1084+C1090</f>
        <v>61</v>
      </c>
      <c r="D1076" s="23">
        <f>D1077+D1084+D1090</f>
        <v>67</v>
      </c>
      <c r="E1076" s="24">
        <f>E1077+E1084+E1090</f>
        <v>103</v>
      </c>
      <c r="F1076" s="24">
        <f>SUM(E1076/D1076)*100</f>
        <v>153.731343283582</v>
      </c>
      <c r="G1076" s="25">
        <f>SUM((E1076-B1076)/B1076)</f>
        <v>0.355263157894737</v>
      </c>
    </row>
    <row r="1077" ht="18.75" customHeight="1" spans="1:7">
      <c r="A1077" s="22" t="s">
        <v>855</v>
      </c>
      <c r="B1077" s="23">
        <f>SUM(B1078:B1083)</f>
        <v>66</v>
      </c>
      <c r="C1077" s="23">
        <f>SUM(C1078:C1083)</f>
        <v>61</v>
      </c>
      <c r="D1077" s="23">
        <f>SUM(D1078:D1083)</f>
        <v>67</v>
      </c>
      <c r="E1077" s="24">
        <f>SUM(E1078:E1083)</f>
        <v>81</v>
      </c>
      <c r="F1077" s="24">
        <f>SUM(E1077/D1077)*100</f>
        <v>120.89552238806</v>
      </c>
      <c r="G1077" s="25">
        <f>SUM((E1077-B1077)/B1077)</f>
        <v>0.227272727272727</v>
      </c>
    </row>
    <row r="1078" ht="18.75" customHeight="1" spans="1:7">
      <c r="A1078" s="22" t="s">
        <v>621</v>
      </c>
      <c r="B1078" s="23">
        <v>66</v>
      </c>
      <c r="C1078" s="23">
        <v>20</v>
      </c>
      <c r="D1078" s="23">
        <v>20</v>
      </c>
      <c r="E1078" s="24">
        <v>52</v>
      </c>
      <c r="F1078" s="24">
        <f>SUM(E1078/D1078)*100</f>
        <v>260</v>
      </c>
      <c r="G1078" s="25">
        <f>SUM((E1078-B1078)/B1078)</f>
        <v>-0.212121212121212</v>
      </c>
    </row>
    <row r="1079" ht="18.75" customHeight="1" spans="1:7">
      <c r="A1079" s="22" t="s">
        <v>622</v>
      </c>
      <c r="B1079" s="23"/>
      <c r="C1079" s="23"/>
      <c r="D1079" s="23"/>
      <c r="E1079" s="24"/>
      <c r="F1079" s="24"/>
      <c r="G1079" s="25"/>
    </row>
    <row r="1080" ht="18.75" customHeight="1" spans="1:7">
      <c r="A1080" s="22" t="s">
        <v>623</v>
      </c>
      <c r="B1080" s="23"/>
      <c r="C1080" s="23"/>
      <c r="D1080" s="23"/>
      <c r="E1080" s="24"/>
      <c r="F1080" s="24"/>
      <c r="G1080" s="25"/>
    </row>
    <row r="1081" ht="18.75" customHeight="1" spans="1:7">
      <c r="A1081" s="22" t="s">
        <v>856</v>
      </c>
      <c r="B1081" s="23"/>
      <c r="C1081" s="23"/>
      <c r="D1081" s="23"/>
      <c r="E1081" s="24"/>
      <c r="F1081" s="24"/>
      <c r="G1081" s="25"/>
    </row>
    <row r="1082" ht="18.75" customHeight="1" spans="1:7">
      <c r="A1082" s="22" t="s">
        <v>639</v>
      </c>
      <c r="B1082" s="23"/>
      <c r="C1082" s="23"/>
      <c r="D1082" s="23"/>
      <c r="E1082" s="24"/>
      <c r="F1082" s="24"/>
      <c r="G1082" s="25"/>
    </row>
    <row r="1083" ht="18.75" customHeight="1" spans="1:7">
      <c r="A1083" s="22" t="s">
        <v>857</v>
      </c>
      <c r="B1083" s="23"/>
      <c r="C1083" s="23">
        <v>41</v>
      </c>
      <c r="D1083" s="23">
        <v>47</v>
      </c>
      <c r="E1083" s="24">
        <v>29</v>
      </c>
      <c r="F1083" s="24">
        <f>SUM(E1083/D1083)*100</f>
        <v>61.7021276595745</v>
      </c>
      <c r="G1083" s="25" t="s">
        <v>62</v>
      </c>
    </row>
    <row r="1084" ht="18.75" customHeight="1" spans="1:7">
      <c r="A1084" s="22" t="s">
        <v>858</v>
      </c>
      <c r="B1084" s="23">
        <f>SUM(B1085:B1089)</f>
        <v>10</v>
      </c>
      <c r="C1084" s="23">
        <f>SUM(C1085:C1089)</f>
        <v>0</v>
      </c>
      <c r="D1084" s="23">
        <f>SUM(D1085:D1089)</f>
        <v>0</v>
      </c>
      <c r="E1084" s="24">
        <f>SUM(E1085:E1089)</f>
        <v>0</v>
      </c>
      <c r="F1084" s="24"/>
      <c r="G1084" s="25">
        <f>SUM((E1084-B1084)/B1084)</f>
        <v>-1</v>
      </c>
    </row>
    <row r="1085" ht="18.75" customHeight="1" spans="1:7">
      <c r="A1085" s="22" t="s">
        <v>859</v>
      </c>
      <c r="B1085" s="28"/>
      <c r="C1085" s="28"/>
      <c r="D1085" s="23"/>
      <c r="E1085" s="24"/>
      <c r="F1085" s="24"/>
      <c r="G1085" s="25"/>
    </row>
    <row r="1086" ht="18.75" customHeight="1" spans="1:7">
      <c r="A1086" s="22" t="s">
        <v>860</v>
      </c>
      <c r="B1086" s="28"/>
      <c r="C1086" s="28"/>
      <c r="D1086" s="23"/>
      <c r="E1086" s="24"/>
      <c r="F1086" s="24"/>
      <c r="G1086" s="25"/>
    </row>
    <row r="1087" ht="18.75" customHeight="1" spans="1:7">
      <c r="A1087" s="22" t="s">
        <v>861</v>
      </c>
      <c r="B1087" s="28"/>
      <c r="C1087" s="28"/>
      <c r="D1087" s="23"/>
      <c r="E1087" s="24"/>
      <c r="F1087" s="24"/>
      <c r="G1087" s="25"/>
    </row>
    <row r="1088" ht="18.75" customHeight="1" spans="1:7">
      <c r="A1088" s="22" t="s">
        <v>862</v>
      </c>
      <c r="B1088" s="28"/>
      <c r="C1088" s="28"/>
      <c r="D1088" s="23"/>
      <c r="E1088" s="24"/>
      <c r="F1088" s="24"/>
      <c r="G1088" s="25"/>
    </row>
    <row r="1089" ht="18.75" customHeight="1" spans="1:7">
      <c r="A1089" s="22" t="s">
        <v>863</v>
      </c>
      <c r="B1089" s="28">
        <v>10</v>
      </c>
      <c r="C1089" s="28"/>
      <c r="D1089" s="23"/>
      <c r="E1089" s="24"/>
      <c r="F1089" s="24"/>
      <c r="G1089" s="25">
        <f>SUM((E1089-B1089)/B1089)</f>
        <v>-1</v>
      </c>
    </row>
    <row r="1090" ht="18.75" customHeight="1" spans="1:7">
      <c r="A1090" s="22" t="s">
        <v>864</v>
      </c>
      <c r="B1090" s="28"/>
      <c r="C1090" s="28"/>
      <c r="D1090" s="23"/>
      <c r="E1090" s="24">
        <v>22</v>
      </c>
      <c r="F1090" s="24"/>
      <c r="G1090" s="25" t="s">
        <v>62</v>
      </c>
    </row>
    <row r="1091" ht="18.75" customHeight="1" spans="1:7">
      <c r="A1091" s="22" t="s">
        <v>29</v>
      </c>
      <c r="B1091" s="23">
        <f>SUM(B1092:B1100)</f>
        <v>0</v>
      </c>
      <c r="C1091" s="23">
        <f>SUM(C1092:C1100)</f>
        <v>0</v>
      </c>
      <c r="D1091" s="23">
        <f>SUM(D1092:D1100)</f>
        <v>0</v>
      </c>
      <c r="E1091" s="24">
        <f>SUM(E1092:E1100)</f>
        <v>0</v>
      </c>
      <c r="F1091" s="24"/>
      <c r="G1091" s="25"/>
    </row>
    <row r="1092" ht="18.75" customHeight="1" spans="1:7">
      <c r="A1092" s="22" t="s">
        <v>865</v>
      </c>
      <c r="B1092" s="23"/>
      <c r="C1092" s="23"/>
      <c r="D1092" s="23"/>
      <c r="E1092" s="24"/>
      <c r="F1092" s="24"/>
      <c r="G1092" s="25"/>
    </row>
    <row r="1093" ht="18.75" customHeight="1" spans="1:7">
      <c r="A1093" s="22" t="s">
        <v>866</v>
      </c>
      <c r="B1093" s="23"/>
      <c r="C1093" s="23"/>
      <c r="D1093" s="23"/>
      <c r="E1093" s="24"/>
      <c r="F1093" s="24"/>
      <c r="G1093" s="25"/>
    </row>
    <row r="1094" ht="18.75" customHeight="1" spans="1:7">
      <c r="A1094" s="22" t="s">
        <v>867</v>
      </c>
      <c r="B1094" s="23"/>
      <c r="C1094" s="23"/>
      <c r="D1094" s="23"/>
      <c r="E1094" s="24"/>
      <c r="F1094" s="24"/>
      <c r="G1094" s="25"/>
    </row>
    <row r="1095" ht="18.75" customHeight="1" spans="1:7">
      <c r="A1095" s="22" t="s">
        <v>868</v>
      </c>
      <c r="B1095" s="23"/>
      <c r="C1095" s="23"/>
      <c r="D1095" s="23"/>
      <c r="E1095" s="24"/>
      <c r="F1095" s="24"/>
      <c r="G1095" s="25"/>
    </row>
    <row r="1096" ht="18.75" customHeight="1" spans="1:7">
      <c r="A1096" s="22" t="s">
        <v>869</v>
      </c>
      <c r="B1096" s="23"/>
      <c r="C1096" s="23"/>
      <c r="D1096" s="23"/>
      <c r="E1096" s="24"/>
      <c r="F1096" s="24"/>
      <c r="G1096" s="25"/>
    </row>
    <row r="1097" ht="18.75" customHeight="1" spans="1:7">
      <c r="A1097" s="22" t="s">
        <v>638</v>
      </c>
      <c r="B1097" s="23"/>
      <c r="C1097" s="23"/>
      <c r="D1097" s="23"/>
      <c r="E1097" s="24"/>
      <c r="F1097" s="24"/>
      <c r="G1097" s="25"/>
    </row>
    <row r="1098" ht="18.75" customHeight="1" spans="1:7">
      <c r="A1098" s="22" t="s">
        <v>870</v>
      </c>
      <c r="B1098" s="23"/>
      <c r="C1098" s="23"/>
      <c r="D1098" s="23"/>
      <c r="E1098" s="24"/>
      <c r="F1098" s="24"/>
      <c r="G1098" s="25"/>
    </row>
    <row r="1099" ht="18.75" customHeight="1" spans="1:7">
      <c r="A1099" s="22" t="s">
        <v>871</v>
      </c>
      <c r="B1099" s="23"/>
      <c r="C1099" s="23"/>
      <c r="D1099" s="23"/>
      <c r="E1099" s="24"/>
      <c r="F1099" s="24"/>
      <c r="G1099" s="25"/>
    </row>
    <row r="1100" ht="18.75" customHeight="1" spans="1:7">
      <c r="A1100" s="22" t="s">
        <v>872</v>
      </c>
      <c r="B1100" s="23"/>
      <c r="C1100" s="23"/>
      <c r="D1100" s="23"/>
      <c r="E1100" s="24"/>
      <c r="F1100" s="24"/>
      <c r="G1100" s="25"/>
    </row>
    <row r="1101" ht="18.75" customHeight="1" spans="1:7">
      <c r="A1101" s="22" t="s">
        <v>30</v>
      </c>
      <c r="B1101" s="23">
        <f>B1102+B1121+B1140+B1149+B1164</f>
        <v>1954</v>
      </c>
      <c r="C1101" s="23">
        <f>C1102+C1121+C1140+C1149+C1164</f>
        <v>1602</v>
      </c>
      <c r="D1101" s="23">
        <f>D1102+D1121+D1140+D1149+D1164</f>
        <v>2103</v>
      </c>
      <c r="E1101" s="24">
        <f>E1102+E1121+E1140+E1149+E1164</f>
        <v>1841</v>
      </c>
      <c r="F1101" s="24">
        <f>SUM(E1101/D1101)*100</f>
        <v>87.5416072277699</v>
      </c>
      <c r="G1101" s="25">
        <f>SUM((E1101-B1101)/B1101)</f>
        <v>-0.0578300921187308</v>
      </c>
    </row>
    <row r="1102" ht="18.75" customHeight="1" spans="1:7">
      <c r="A1102" s="22" t="s">
        <v>873</v>
      </c>
      <c r="B1102" s="23">
        <f>SUM(B1103:B1120)</f>
        <v>1903</v>
      </c>
      <c r="C1102" s="23">
        <f>SUM(C1103:C1120)</f>
        <v>1458</v>
      </c>
      <c r="D1102" s="23">
        <f>SUM(D1103:D1120)</f>
        <v>1959</v>
      </c>
      <c r="E1102" s="24">
        <f>SUM(E1103:E1120)</f>
        <v>1438</v>
      </c>
      <c r="F1102" s="24">
        <f>SUM(E1102/D1102)*100</f>
        <v>73.4047983665135</v>
      </c>
      <c r="G1102" s="25">
        <f>SUM((E1102-B1102)/B1102)</f>
        <v>-0.244351024697846</v>
      </c>
    </row>
    <row r="1103" ht="18.75" customHeight="1" spans="1:7">
      <c r="A1103" s="22" t="s">
        <v>621</v>
      </c>
      <c r="B1103" s="23">
        <v>1858</v>
      </c>
      <c r="C1103" s="23">
        <v>458</v>
      </c>
      <c r="D1103" s="23">
        <v>959</v>
      </c>
      <c r="E1103" s="24">
        <v>625</v>
      </c>
      <c r="F1103" s="24">
        <f>SUM(E1103/D1103)*100</f>
        <v>65.1720542231491</v>
      </c>
      <c r="G1103" s="25">
        <f>SUM((E1103-B1103)/B1103)</f>
        <v>-0.663616792249731</v>
      </c>
    </row>
    <row r="1104" ht="18.75" customHeight="1" spans="1:7">
      <c r="A1104" s="22" t="s">
        <v>622</v>
      </c>
      <c r="B1104" s="23"/>
      <c r="C1104" s="23"/>
      <c r="D1104" s="23"/>
      <c r="E1104" s="24"/>
      <c r="F1104" s="24"/>
      <c r="G1104" s="25"/>
    </row>
    <row r="1105" ht="18.75" customHeight="1" spans="1:7">
      <c r="A1105" s="22" t="s">
        <v>623</v>
      </c>
      <c r="B1105" s="23"/>
      <c r="C1105" s="23"/>
      <c r="D1105" s="23"/>
      <c r="E1105" s="24"/>
      <c r="F1105" s="24"/>
      <c r="G1105" s="25"/>
    </row>
    <row r="1106" ht="18.75" customHeight="1" spans="1:7">
      <c r="A1106" s="22" t="s">
        <v>874</v>
      </c>
      <c r="B1106" s="23"/>
      <c r="C1106" s="23"/>
      <c r="D1106" s="23"/>
      <c r="E1106" s="24"/>
      <c r="F1106" s="24"/>
      <c r="G1106" s="25"/>
    </row>
    <row r="1107" ht="18.75" customHeight="1" spans="1:7">
      <c r="A1107" s="22" t="s">
        <v>875</v>
      </c>
      <c r="B1107" s="23"/>
      <c r="C1107" s="23"/>
      <c r="D1107" s="23"/>
      <c r="E1107" s="24">
        <v>437</v>
      </c>
      <c r="F1107" s="24"/>
      <c r="G1107" s="25" t="s">
        <v>62</v>
      </c>
    </row>
    <row r="1108" ht="18.75" customHeight="1" spans="1:7">
      <c r="A1108" s="22" t="s">
        <v>876</v>
      </c>
      <c r="B1108" s="23"/>
      <c r="C1108" s="23"/>
      <c r="D1108" s="23"/>
      <c r="E1108" s="24"/>
      <c r="F1108" s="24"/>
      <c r="G1108" s="25"/>
    </row>
    <row r="1109" ht="18.75" customHeight="1" spans="1:7">
      <c r="A1109" s="22" t="s">
        <v>877</v>
      </c>
      <c r="B1109" s="23"/>
      <c r="C1109" s="23"/>
      <c r="D1109" s="23"/>
      <c r="E1109" s="24"/>
      <c r="F1109" s="24"/>
      <c r="G1109" s="25"/>
    </row>
    <row r="1110" ht="18.75" customHeight="1" spans="1:7">
      <c r="A1110" s="22" t="s">
        <v>878</v>
      </c>
      <c r="B1110" s="23"/>
      <c r="C1110" s="23"/>
      <c r="D1110" s="23"/>
      <c r="E1110" s="24"/>
      <c r="F1110" s="24"/>
      <c r="G1110" s="25"/>
    </row>
    <row r="1111" ht="18.75" customHeight="1" spans="1:7">
      <c r="A1111" s="22" t="s">
        <v>879</v>
      </c>
      <c r="B1111" s="23"/>
      <c r="C1111" s="23"/>
      <c r="D1111" s="23"/>
      <c r="E1111" s="24"/>
      <c r="F1111" s="24"/>
      <c r="G1111" s="25"/>
    </row>
    <row r="1112" ht="18.75" customHeight="1" spans="1:7">
      <c r="A1112" s="22" t="s">
        <v>880</v>
      </c>
      <c r="B1112" s="23">
        <v>45</v>
      </c>
      <c r="C1112" s="23"/>
      <c r="D1112" s="23"/>
      <c r="E1112" s="24">
        <v>80</v>
      </c>
      <c r="F1112" s="24"/>
      <c r="G1112" s="25">
        <f>SUM((E1112-B1112)/B1112)</f>
        <v>0.777777777777778</v>
      </c>
    </row>
    <row r="1113" ht="18.75" customHeight="1" spans="1:7">
      <c r="A1113" s="22" t="s">
        <v>881</v>
      </c>
      <c r="B1113" s="23"/>
      <c r="C1113" s="23"/>
      <c r="D1113" s="23"/>
      <c r="E1113" s="24"/>
      <c r="F1113" s="24"/>
      <c r="G1113" s="25"/>
    </row>
    <row r="1114" ht="18.75" customHeight="1" spans="1:7">
      <c r="A1114" s="22" t="s">
        <v>882</v>
      </c>
      <c r="B1114" s="23"/>
      <c r="C1114" s="23"/>
      <c r="D1114" s="23"/>
      <c r="E1114" s="24"/>
      <c r="F1114" s="24"/>
      <c r="G1114" s="25"/>
    </row>
    <row r="1115" ht="18.75" customHeight="1" spans="1:7">
      <c r="A1115" s="22" t="s">
        <v>883</v>
      </c>
      <c r="B1115" s="23"/>
      <c r="C1115" s="23"/>
      <c r="D1115" s="23"/>
      <c r="E1115" s="24"/>
      <c r="F1115" s="24"/>
      <c r="G1115" s="25"/>
    </row>
    <row r="1116" ht="18.75" customHeight="1" spans="1:7">
      <c r="A1116" s="22" t="s">
        <v>884</v>
      </c>
      <c r="B1116" s="23"/>
      <c r="C1116" s="23"/>
      <c r="D1116" s="23"/>
      <c r="E1116" s="24"/>
      <c r="F1116" s="24"/>
      <c r="G1116" s="25"/>
    </row>
    <row r="1117" ht="18.75" customHeight="1" spans="1:7">
      <c r="A1117" s="22" t="s">
        <v>885</v>
      </c>
      <c r="B1117" s="23"/>
      <c r="C1117" s="23"/>
      <c r="D1117" s="23"/>
      <c r="E1117" s="24"/>
      <c r="F1117" s="24"/>
      <c r="G1117" s="25"/>
    </row>
    <row r="1118" ht="18.75" customHeight="1" spans="1:7">
      <c r="A1118" s="22" t="s">
        <v>886</v>
      </c>
      <c r="B1118" s="23"/>
      <c r="C1118" s="23"/>
      <c r="D1118" s="23"/>
      <c r="E1118" s="24"/>
      <c r="F1118" s="24"/>
      <c r="G1118" s="25"/>
    </row>
    <row r="1119" ht="18.75" customHeight="1" spans="1:7">
      <c r="A1119" s="22" t="s">
        <v>639</v>
      </c>
      <c r="B1119" s="23"/>
      <c r="C1119" s="23"/>
      <c r="D1119" s="23"/>
      <c r="E1119" s="24"/>
      <c r="F1119" s="24"/>
      <c r="G1119" s="25"/>
    </row>
    <row r="1120" ht="18.75" customHeight="1" spans="1:7">
      <c r="A1120" s="22" t="s">
        <v>887</v>
      </c>
      <c r="B1120" s="23"/>
      <c r="C1120" s="23">
        <v>1000</v>
      </c>
      <c r="D1120" s="23">
        <v>1000</v>
      </c>
      <c r="E1120" s="24">
        <v>296</v>
      </c>
      <c r="F1120" s="24">
        <f>SUM(E1120/D1120)*100</f>
        <v>29.6</v>
      </c>
      <c r="G1120" s="25" t="s">
        <v>62</v>
      </c>
    </row>
    <row r="1121" ht="18.75" customHeight="1" spans="1:7">
      <c r="A1121" s="22" t="s">
        <v>888</v>
      </c>
      <c r="B1121" s="28"/>
      <c r="C1121" s="28"/>
      <c r="D1121" s="23">
        <f>SUM(D1122:D1139)</f>
        <v>0</v>
      </c>
      <c r="E1121" s="24">
        <f>SUM(E1122:E1139)</f>
        <v>0</v>
      </c>
      <c r="F1121" s="24"/>
      <c r="G1121" s="25"/>
    </row>
    <row r="1122" ht="18.75" customHeight="1" spans="1:7">
      <c r="A1122" s="22" t="s">
        <v>621</v>
      </c>
      <c r="B1122" s="23">
        <v>0</v>
      </c>
      <c r="C1122" s="23">
        <v>0</v>
      </c>
      <c r="D1122" s="23"/>
      <c r="E1122" s="24"/>
      <c r="F1122" s="24"/>
      <c r="G1122" s="25"/>
    </row>
    <row r="1123" ht="18.75" customHeight="1" spans="1:7">
      <c r="A1123" s="22" t="s">
        <v>622</v>
      </c>
      <c r="B1123" s="23"/>
      <c r="C1123" s="23"/>
      <c r="D1123" s="23"/>
      <c r="E1123" s="24"/>
      <c r="F1123" s="24"/>
      <c r="G1123" s="25"/>
    </row>
    <row r="1124" ht="18.75" customHeight="1" spans="1:7">
      <c r="A1124" s="22" t="s">
        <v>623</v>
      </c>
      <c r="B1124" s="23"/>
      <c r="C1124" s="23"/>
      <c r="D1124" s="23"/>
      <c r="E1124" s="24"/>
      <c r="F1124" s="24"/>
      <c r="G1124" s="25"/>
    </row>
    <row r="1125" ht="18.75" customHeight="1" spans="1:7">
      <c r="A1125" s="22" t="s">
        <v>889</v>
      </c>
      <c r="B1125" s="23"/>
      <c r="C1125" s="23"/>
      <c r="D1125" s="23"/>
      <c r="E1125" s="24"/>
      <c r="F1125" s="24"/>
      <c r="G1125" s="25"/>
    </row>
    <row r="1126" ht="18.75" customHeight="1" spans="1:7">
      <c r="A1126" s="22" t="s">
        <v>890</v>
      </c>
      <c r="B1126" s="23"/>
      <c r="C1126" s="23"/>
      <c r="D1126" s="23"/>
      <c r="E1126" s="24"/>
      <c r="F1126" s="24"/>
      <c r="G1126" s="25"/>
    </row>
    <row r="1127" ht="18.75" customHeight="1" spans="1:7">
      <c r="A1127" s="22" t="s">
        <v>891</v>
      </c>
      <c r="B1127" s="23"/>
      <c r="C1127" s="23"/>
      <c r="D1127" s="23"/>
      <c r="E1127" s="24"/>
      <c r="F1127" s="24"/>
      <c r="G1127" s="25"/>
    </row>
    <row r="1128" ht="18.75" customHeight="1" spans="1:7">
      <c r="A1128" s="22" t="s">
        <v>892</v>
      </c>
      <c r="B1128" s="23"/>
      <c r="C1128" s="23"/>
      <c r="D1128" s="23"/>
      <c r="E1128" s="24"/>
      <c r="F1128" s="24"/>
      <c r="G1128" s="25"/>
    </row>
    <row r="1129" ht="18.75" customHeight="1" spans="1:7">
      <c r="A1129" s="22" t="s">
        <v>893</v>
      </c>
      <c r="B1129" s="23"/>
      <c r="C1129" s="23"/>
      <c r="D1129" s="23"/>
      <c r="E1129" s="24"/>
      <c r="F1129" s="24"/>
      <c r="G1129" s="25"/>
    </row>
    <row r="1130" ht="18.75" customHeight="1" spans="1:7">
      <c r="A1130" s="22" t="s">
        <v>894</v>
      </c>
      <c r="B1130" s="23"/>
      <c r="C1130" s="23"/>
      <c r="D1130" s="23"/>
      <c r="E1130" s="24"/>
      <c r="F1130" s="24"/>
      <c r="G1130" s="25"/>
    </row>
    <row r="1131" ht="18.75" customHeight="1" spans="1:7">
      <c r="A1131" s="22" t="s">
        <v>895</v>
      </c>
      <c r="B1131" s="23"/>
      <c r="C1131" s="23"/>
      <c r="D1131" s="23"/>
      <c r="E1131" s="24"/>
      <c r="F1131" s="24"/>
      <c r="G1131" s="25"/>
    </row>
    <row r="1132" ht="18.75" customHeight="1" spans="1:7">
      <c r="A1132" s="22" t="s">
        <v>896</v>
      </c>
      <c r="B1132" s="23"/>
      <c r="C1132" s="23"/>
      <c r="D1132" s="23"/>
      <c r="E1132" s="24"/>
      <c r="F1132" s="24"/>
      <c r="G1132" s="25"/>
    </row>
    <row r="1133" ht="18.75" customHeight="1" spans="1:7">
      <c r="A1133" s="22" t="s">
        <v>897</v>
      </c>
      <c r="B1133" s="23"/>
      <c r="C1133" s="23"/>
      <c r="D1133" s="23"/>
      <c r="E1133" s="24"/>
      <c r="F1133" s="24"/>
      <c r="G1133" s="25"/>
    </row>
    <row r="1134" ht="18.75" customHeight="1" spans="1:7">
      <c r="A1134" s="22" t="s">
        <v>898</v>
      </c>
      <c r="B1134" s="23"/>
      <c r="C1134" s="23"/>
      <c r="D1134" s="23"/>
      <c r="E1134" s="24"/>
      <c r="F1134" s="24"/>
      <c r="G1134" s="25"/>
    </row>
    <row r="1135" ht="18.75" customHeight="1" spans="1:7">
      <c r="A1135" s="22" t="s">
        <v>899</v>
      </c>
      <c r="B1135" s="23"/>
      <c r="C1135" s="23"/>
      <c r="D1135" s="23"/>
      <c r="E1135" s="24"/>
      <c r="F1135" s="24"/>
      <c r="G1135" s="25"/>
    </row>
    <row r="1136" ht="18.75" customHeight="1" spans="1:7">
      <c r="A1136" s="22" t="s">
        <v>900</v>
      </c>
      <c r="B1136" s="23"/>
      <c r="C1136" s="23"/>
      <c r="D1136" s="23"/>
      <c r="E1136" s="24"/>
      <c r="F1136" s="24"/>
      <c r="G1136" s="25"/>
    </row>
    <row r="1137" ht="18.75" customHeight="1" spans="1:7">
      <c r="A1137" s="22" t="s">
        <v>901</v>
      </c>
      <c r="B1137" s="23"/>
      <c r="C1137" s="23"/>
      <c r="D1137" s="23"/>
      <c r="E1137" s="24"/>
      <c r="F1137" s="24"/>
      <c r="G1137" s="25"/>
    </row>
    <row r="1138" ht="18.75" customHeight="1" spans="1:7">
      <c r="A1138" s="22" t="s">
        <v>639</v>
      </c>
      <c r="B1138" s="23"/>
      <c r="C1138" s="23"/>
      <c r="D1138" s="23"/>
      <c r="E1138" s="24"/>
      <c r="F1138" s="24"/>
      <c r="G1138" s="25"/>
    </row>
    <row r="1139" ht="18.75" customHeight="1" spans="1:7">
      <c r="A1139" s="22" t="s">
        <v>902</v>
      </c>
      <c r="B1139" s="23"/>
      <c r="C1139" s="23"/>
      <c r="D1139" s="23"/>
      <c r="E1139" s="24"/>
      <c r="F1139" s="24"/>
      <c r="G1139" s="25"/>
    </row>
    <row r="1140" ht="18.75" customHeight="1" spans="1:7">
      <c r="A1140" s="22" t="s">
        <v>903</v>
      </c>
      <c r="B1140" s="23">
        <v>0</v>
      </c>
      <c r="C1140" s="23">
        <v>0</v>
      </c>
      <c r="D1140" s="23">
        <f>SUM(D1141:D1148)</f>
        <v>0</v>
      </c>
      <c r="E1140" s="24">
        <f>SUM(E1141:E1148)</f>
        <v>44</v>
      </c>
      <c r="F1140" s="24"/>
      <c r="G1140" s="25" t="s">
        <v>62</v>
      </c>
    </row>
    <row r="1141" ht="18.75" customHeight="1" spans="1:7">
      <c r="A1141" s="22" t="s">
        <v>621</v>
      </c>
      <c r="B1141" s="23"/>
      <c r="C1141" s="23"/>
      <c r="D1141" s="23"/>
      <c r="E1141" s="24"/>
      <c r="F1141" s="24"/>
      <c r="G1141" s="25"/>
    </row>
    <row r="1142" ht="18.75" customHeight="1" spans="1:7">
      <c r="A1142" s="22" t="s">
        <v>622</v>
      </c>
      <c r="B1142" s="23"/>
      <c r="C1142" s="23"/>
      <c r="D1142" s="23"/>
      <c r="E1142" s="24"/>
      <c r="F1142" s="24"/>
      <c r="G1142" s="25"/>
    </row>
    <row r="1143" ht="18.75" customHeight="1" spans="1:7">
      <c r="A1143" s="22" t="s">
        <v>623</v>
      </c>
      <c r="B1143" s="23"/>
      <c r="C1143" s="23"/>
      <c r="D1143" s="23"/>
      <c r="E1143" s="24"/>
      <c r="F1143" s="24"/>
      <c r="G1143" s="25"/>
    </row>
    <row r="1144" ht="18.75" customHeight="1" spans="1:7">
      <c r="A1144" s="22" t="s">
        <v>904</v>
      </c>
      <c r="B1144" s="23"/>
      <c r="C1144" s="23"/>
      <c r="D1144" s="23"/>
      <c r="E1144" s="24">
        <v>44</v>
      </c>
      <c r="F1144" s="24"/>
      <c r="G1144" s="25" t="s">
        <v>62</v>
      </c>
    </row>
    <row r="1145" ht="18.75" customHeight="1" spans="1:7">
      <c r="A1145" s="22" t="s">
        <v>905</v>
      </c>
      <c r="B1145" s="23"/>
      <c r="C1145" s="23"/>
      <c r="D1145" s="23"/>
      <c r="E1145" s="24"/>
      <c r="F1145" s="24"/>
      <c r="G1145" s="25"/>
    </row>
    <row r="1146" ht="18.75" customHeight="1" spans="1:7">
      <c r="A1146" s="22" t="s">
        <v>906</v>
      </c>
      <c r="B1146" s="23"/>
      <c r="C1146" s="23"/>
      <c r="D1146" s="23"/>
      <c r="E1146" s="24"/>
      <c r="F1146" s="24"/>
      <c r="G1146" s="25"/>
    </row>
    <row r="1147" ht="18.75" customHeight="1" spans="1:7">
      <c r="A1147" s="22" t="s">
        <v>639</v>
      </c>
      <c r="B1147" s="23"/>
      <c r="C1147" s="23"/>
      <c r="D1147" s="23"/>
      <c r="E1147" s="24"/>
      <c r="F1147" s="24"/>
      <c r="G1147" s="25"/>
    </row>
    <row r="1148" ht="18.75" customHeight="1" spans="1:7">
      <c r="A1148" s="22" t="s">
        <v>907</v>
      </c>
      <c r="B1148" s="23"/>
      <c r="C1148" s="23"/>
      <c r="D1148" s="23"/>
      <c r="E1148" s="24"/>
      <c r="F1148" s="24"/>
      <c r="G1148" s="25"/>
    </row>
    <row r="1149" ht="18.75" customHeight="1" spans="1:7">
      <c r="A1149" s="22" t="s">
        <v>908</v>
      </c>
      <c r="B1149" s="23">
        <f>SUM(B1150:B1163)</f>
        <v>19</v>
      </c>
      <c r="C1149" s="23">
        <f>SUM(C1150:C1163)</f>
        <v>144</v>
      </c>
      <c r="D1149" s="23">
        <f>SUM(D1150:D1163)</f>
        <v>144</v>
      </c>
      <c r="E1149" s="24">
        <f>SUM(E1150:E1163)</f>
        <v>359</v>
      </c>
      <c r="F1149" s="24">
        <f>SUM(E1149/D1149)*100</f>
        <v>249.305555555556</v>
      </c>
      <c r="G1149" s="25">
        <f>SUM((E1149-B1149)/B1149)</f>
        <v>17.8947368421053</v>
      </c>
    </row>
    <row r="1150" ht="18.75" customHeight="1" spans="1:7">
      <c r="A1150" s="22" t="s">
        <v>621</v>
      </c>
      <c r="B1150" s="23"/>
      <c r="C1150" s="23"/>
      <c r="D1150" s="23"/>
      <c r="E1150" s="24"/>
      <c r="F1150" s="24"/>
      <c r="G1150" s="25"/>
    </row>
    <row r="1151" ht="18.75" customHeight="1" spans="1:7">
      <c r="A1151" s="22" t="s">
        <v>622</v>
      </c>
      <c r="B1151" s="23"/>
      <c r="C1151" s="23"/>
      <c r="D1151" s="23"/>
      <c r="E1151" s="24"/>
      <c r="F1151" s="24"/>
      <c r="G1151" s="25"/>
    </row>
    <row r="1152" ht="18.75" customHeight="1" spans="1:7">
      <c r="A1152" s="22" t="s">
        <v>623</v>
      </c>
      <c r="B1152" s="23"/>
      <c r="C1152" s="23"/>
      <c r="D1152" s="23"/>
      <c r="E1152" s="24"/>
      <c r="F1152" s="24"/>
      <c r="G1152" s="25"/>
    </row>
    <row r="1153" ht="18.75" customHeight="1" spans="1:7">
      <c r="A1153" s="22" t="s">
        <v>909</v>
      </c>
      <c r="B1153" s="23">
        <v>19</v>
      </c>
      <c r="C1153" s="23"/>
      <c r="D1153" s="23"/>
      <c r="E1153" s="24"/>
      <c r="F1153" s="24"/>
      <c r="G1153" s="25">
        <f>SUM((E1153-B1153)/B1153)</f>
        <v>-1</v>
      </c>
    </row>
    <row r="1154" ht="18.75" customHeight="1" spans="1:7">
      <c r="A1154" s="22" t="s">
        <v>910</v>
      </c>
      <c r="B1154" s="23"/>
      <c r="C1154" s="23"/>
      <c r="D1154" s="23"/>
      <c r="E1154" s="24"/>
      <c r="F1154" s="24"/>
      <c r="G1154" s="25"/>
    </row>
    <row r="1155" ht="18.75" customHeight="1" spans="1:7">
      <c r="A1155" s="22" t="s">
        <v>911</v>
      </c>
      <c r="B1155" s="23"/>
      <c r="C1155" s="23"/>
      <c r="D1155" s="23"/>
      <c r="E1155" s="24"/>
      <c r="F1155" s="24"/>
      <c r="G1155" s="25"/>
    </row>
    <row r="1156" ht="18.75" customHeight="1" spans="1:7">
      <c r="A1156" s="22" t="s">
        <v>912</v>
      </c>
      <c r="B1156" s="23"/>
      <c r="C1156" s="23"/>
      <c r="D1156" s="23"/>
      <c r="E1156" s="24"/>
      <c r="F1156" s="24"/>
      <c r="G1156" s="25"/>
    </row>
    <row r="1157" ht="18.75" customHeight="1" spans="1:7">
      <c r="A1157" s="22" t="s">
        <v>913</v>
      </c>
      <c r="B1157" s="23"/>
      <c r="C1157" s="23"/>
      <c r="D1157" s="23"/>
      <c r="E1157" s="24"/>
      <c r="F1157" s="24"/>
      <c r="G1157" s="25"/>
    </row>
    <row r="1158" ht="18.75" customHeight="1" spans="1:7">
      <c r="A1158" s="22" t="s">
        <v>914</v>
      </c>
      <c r="B1158" s="23"/>
      <c r="C1158" s="23"/>
      <c r="D1158" s="23"/>
      <c r="E1158" s="24">
        <v>10</v>
      </c>
      <c r="F1158" s="24"/>
      <c r="G1158" s="25" t="s">
        <v>62</v>
      </c>
    </row>
    <row r="1159" ht="18.75" customHeight="1" spans="1:7">
      <c r="A1159" s="22" t="s">
        <v>915</v>
      </c>
      <c r="B1159" s="23"/>
      <c r="C1159" s="23"/>
      <c r="D1159" s="23"/>
      <c r="E1159" s="24"/>
      <c r="F1159" s="24"/>
      <c r="G1159" s="25"/>
    </row>
    <row r="1160" ht="18.75" customHeight="1" spans="1:7">
      <c r="A1160" s="22" t="s">
        <v>916</v>
      </c>
      <c r="B1160" s="23"/>
      <c r="C1160" s="23"/>
      <c r="D1160" s="23"/>
      <c r="E1160" s="24"/>
      <c r="F1160" s="24"/>
      <c r="G1160" s="25"/>
    </row>
    <row r="1161" ht="18.75" customHeight="1" spans="1:7">
      <c r="A1161" s="22" t="s">
        <v>917</v>
      </c>
      <c r="B1161" s="23"/>
      <c r="C1161" s="23"/>
      <c r="D1161" s="23"/>
      <c r="E1161" s="24"/>
      <c r="F1161" s="24"/>
      <c r="G1161" s="25"/>
    </row>
    <row r="1162" ht="18.75" customHeight="1" spans="1:7">
      <c r="A1162" s="22" t="s">
        <v>918</v>
      </c>
      <c r="B1162" s="23"/>
      <c r="C1162" s="23"/>
      <c r="D1162" s="23"/>
      <c r="E1162" s="24"/>
      <c r="F1162" s="24"/>
      <c r="G1162" s="25"/>
    </row>
    <row r="1163" ht="18.75" customHeight="1" spans="1:7">
      <c r="A1163" s="22" t="s">
        <v>919</v>
      </c>
      <c r="B1163" s="23"/>
      <c r="C1163" s="23">
        <v>144</v>
      </c>
      <c r="D1163" s="23">
        <v>144</v>
      </c>
      <c r="E1163" s="24">
        <v>349</v>
      </c>
      <c r="F1163" s="24">
        <f t="shared" ref="F1163:F1185" si="8">SUM(E1163/D1163)*100</f>
        <v>242.361111111111</v>
      </c>
      <c r="G1163" s="25" t="s">
        <v>62</v>
      </c>
    </row>
    <row r="1164" ht="18.75" customHeight="1" spans="1:7">
      <c r="A1164" s="22" t="s">
        <v>920</v>
      </c>
      <c r="B1164" s="23">
        <v>32</v>
      </c>
      <c r="C1164" s="23"/>
      <c r="D1164" s="23"/>
      <c r="E1164" s="24"/>
      <c r="F1164" s="24"/>
      <c r="G1164" s="25">
        <f>SUM((E1164-B1164)/B1164)</f>
        <v>-1</v>
      </c>
    </row>
    <row r="1165" ht="18.75" customHeight="1" spans="1:7">
      <c r="A1165" s="22" t="s">
        <v>31</v>
      </c>
      <c r="B1165" s="23">
        <f>B1166+B1175+B1179</f>
        <v>2691</v>
      </c>
      <c r="C1165" s="23">
        <f>C1166+C1175+C1179</f>
        <v>6318</v>
      </c>
      <c r="D1165" s="23">
        <f>D1166+D1175+D1179</f>
        <v>15125</v>
      </c>
      <c r="E1165" s="24">
        <f>E1166+E1175+E1179</f>
        <v>2901</v>
      </c>
      <c r="F1165" s="24">
        <f t="shared" si="8"/>
        <v>19.1801652892562</v>
      </c>
      <c r="G1165" s="25">
        <f>SUM((E1165-B1165)/B1165)</f>
        <v>0.0780379041248606</v>
      </c>
    </row>
    <row r="1166" ht="18.75" customHeight="1" spans="1:7">
      <c r="A1166" s="22" t="s">
        <v>921</v>
      </c>
      <c r="B1166" s="23">
        <f>SUM(B1167:B1174)</f>
        <v>2691</v>
      </c>
      <c r="C1166" s="23">
        <f>SUM(C1167:C1174)</f>
        <v>2830</v>
      </c>
      <c r="D1166" s="23">
        <f>SUM(D1167:D1174)</f>
        <v>11725</v>
      </c>
      <c r="E1166" s="24">
        <f>SUM(E1167:E1174)</f>
        <v>2207</v>
      </c>
      <c r="F1166" s="24">
        <f t="shared" si="8"/>
        <v>18.8230277185501</v>
      </c>
      <c r="G1166" s="25">
        <f>SUM((E1166-B1166)/B1166)</f>
        <v>-0.179858788554441</v>
      </c>
    </row>
    <row r="1167" ht="18.75" customHeight="1" spans="1:7">
      <c r="A1167" s="22" t="s">
        <v>922</v>
      </c>
      <c r="B1167" s="23"/>
      <c r="C1167" s="23"/>
      <c r="D1167" s="23">
        <v>110</v>
      </c>
      <c r="E1167" s="24"/>
      <c r="F1167" s="24">
        <f t="shared" si="8"/>
        <v>0</v>
      </c>
      <c r="G1167" s="25"/>
    </row>
    <row r="1168" ht="18.75" customHeight="1" spans="1:7">
      <c r="A1168" s="22" t="s">
        <v>923</v>
      </c>
      <c r="B1168" s="23"/>
      <c r="C1168" s="23"/>
      <c r="D1168" s="23"/>
      <c r="E1168" s="24"/>
      <c r="F1168" s="24"/>
      <c r="G1168" s="25"/>
    </row>
    <row r="1169" ht="18.75" customHeight="1" spans="1:7">
      <c r="A1169" s="22" t="s">
        <v>924</v>
      </c>
      <c r="B1169" s="23"/>
      <c r="C1169" s="23"/>
      <c r="D1169" s="23"/>
      <c r="E1169" s="24"/>
      <c r="F1169" s="24"/>
      <c r="G1169" s="25"/>
    </row>
    <row r="1170" ht="18.75" customHeight="1" spans="1:7">
      <c r="A1170" s="22" t="s">
        <v>925</v>
      </c>
      <c r="B1170" s="23"/>
      <c r="C1170" s="23"/>
      <c r="D1170" s="23"/>
      <c r="E1170" s="24"/>
      <c r="F1170" s="24"/>
      <c r="G1170" s="25"/>
    </row>
    <row r="1171" ht="18.75" customHeight="1" spans="1:7">
      <c r="A1171" s="22" t="s">
        <v>926</v>
      </c>
      <c r="B1171" s="23">
        <v>2691</v>
      </c>
      <c r="C1171" s="23"/>
      <c r="D1171" s="23">
        <v>40</v>
      </c>
      <c r="E1171" s="24">
        <v>2207</v>
      </c>
      <c r="F1171" s="24">
        <f t="shared" si="8"/>
        <v>5517.5</v>
      </c>
      <c r="G1171" s="25">
        <f>SUM((E1171-B1171)/B1171)</f>
        <v>-0.179858788554441</v>
      </c>
    </row>
    <row r="1172" ht="18.75" customHeight="1" spans="1:7">
      <c r="A1172" s="22" t="s">
        <v>927</v>
      </c>
      <c r="B1172" s="23"/>
      <c r="C1172" s="23">
        <v>1000</v>
      </c>
      <c r="D1172" s="23"/>
      <c r="E1172" s="24"/>
      <c r="F1172" s="24"/>
      <c r="G1172" s="25"/>
    </row>
    <row r="1173" ht="18.75" customHeight="1" spans="1:7">
      <c r="A1173" s="22" t="s">
        <v>928</v>
      </c>
      <c r="B1173" s="23"/>
      <c r="C1173" s="23"/>
      <c r="D1173" s="23"/>
      <c r="E1173" s="24"/>
      <c r="F1173" s="24"/>
      <c r="G1173" s="25"/>
    </row>
    <row r="1174" ht="18.75" customHeight="1" spans="1:7">
      <c r="A1174" s="22" t="s">
        <v>929</v>
      </c>
      <c r="B1174" s="23"/>
      <c r="C1174" s="23">
        <v>1830</v>
      </c>
      <c r="D1174" s="23">
        <v>11575</v>
      </c>
      <c r="E1174" s="24"/>
      <c r="F1174" s="24">
        <f t="shared" si="8"/>
        <v>0</v>
      </c>
      <c r="G1174" s="25"/>
    </row>
    <row r="1175" ht="18.75" customHeight="1" spans="1:7">
      <c r="A1175" s="22" t="s">
        <v>930</v>
      </c>
      <c r="B1175" s="23">
        <f>SUM(B1176:B1178)</f>
        <v>0</v>
      </c>
      <c r="C1175" s="23">
        <f>SUM(C1176:C1178)</f>
        <v>3488</v>
      </c>
      <c r="D1175" s="23">
        <f>SUM(D1176:D1178)</f>
        <v>3400</v>
      </c>
      <c r="E1175" s="24">
        <f>SUM(E1176:E1178)</f>
        <v>694</v>
      </c>
      <c r="F1175" s="24">
        <f t="shared" si="8"/>
        <v>20.4117647058824</v>
      </c>
      <c r="G1175" s="25" t="s">
        <v>62</v>
      </c>
    </row>
    <row r="1176" ht="18.75" customHeight="1" spans="1:7">
      <c r="A1176" s="22" t="s">
        <v>931</v>
      </c>
      <c r="B1176" s="23"/>
      <c r="C1176" s="23">
        <v>3488</v>
      </c>
      <c r="D1176" s="23">
        <v>3400</v>
      </c>
      <c r="E1176" s="24">
        <v>694</v>
      </c>
      <c r="F1176" s="24">
        <f t="shared" si="8"/>
        <v>20.4117647058824</v>
      </c>
      <c r="G1176" s="25" t="s">
        <v>62</v>
      </c>
    </row>
    <row r="1177" ht="18.75" customHeight="1" spans="1:7">
      <c r="A1177" s="22" t="s">
        <v>932</v>
      </c>
      <c r="B1177" s="23"/>
      <c r="C1177" s="23"/>
      <c r="D1177" s="23"/>
      <c r="E1177" s="24"/>
      <c r="F1177" s="24"/>
      <c r="G1177" s="25"/>
    </row>
    <row r="1178" ht="18.75" customHeight="1" spans="1:7">
      <c r="A1178" s="22" t="s">
        <v>933</v>
      </c>
      <c r="B1178" s="23"/>
      <c r="C1178" s="23"/>
      <c r="D1178" s="23"/>
      <c r="E1178" s="24"/>
      <c r="F1178" s="24"/>
      <c r="G1178" s="25"/>
    </row>
    <row r="1179" ht="18.75" customHeight="1" spans="1:7">
      <c r="A1179" s="22" t="s">
        <v>934</v>
      </c>
      <c r="B1179" s="23">
        <v>0</v>
      </c>
      <c r="C1179" s="23">
        <v>0</v>
      </c>
      <c r="D1179" s="23">
        <f>SUM(D1180:D1182)</f>
        <v>0</v>
      </c>
      <c r="E1179" s="24">
        <f>SUM(E1180:E1182)</f>
        <v>0</v>
      </c>
      <c r="F1179" s="24"/>
      <c r="G1179" s="25"/>
    </row>
    <row r="1180" ht="18.75" customHeight="1" spans="1:7">
      <c r="A1180" s="22" t="s">
        <v>935</v>
      </c>
      <c r="B1180" s="23"/>
      <c r="C1180" s="23"/>
      <c r="D1180" s="23"/>
      <c r="E1180" s="24"/>
      <c r="F1180" s="24"/>
      <c r="G1180" s="25"/>
    </row>
    <row r="1181" ht="18.75" customHeight="1" spans="1:7">
      <c r="A1181" s="22" t="s">
        <v>936</v>
      </c>
      <c r="B1181" s="23"/>
      <c r="C1181" s="23"/>
      <c r="D1181" s="23"/>
      <c r="E1181" s="24"/>
      <c r="F1181" s="24"/>
      <c r="G1181" s="25"/>
    </row>
    <row r="1182" ht="18.75" customHeight="1" spans="1:7">
      <c r="A1182" s="22" t="s">
        <v>937</v>
      </c>
      <c r="B1182" s="23"/>
      <c r="C1182" s="23"/>
      <c r="D1182" s="23"/>
      <c r="E1182" s="24"/>
      <c r="F1182" s="24"/>
      <c r="G1182" s="25"/>
    </row>
    <row r="1183" ht="18.75" customHeight="1" spans="1:7">
      <c r="A1183" s="22" t="s">
        <v>32</v>
      </c>
      <c r="B1183" s="23">
        <f>SUM(B1184+B1199+B1213+B1218+B1224)</f>
        <v>144</v>
      </c>
      <c r="C1183" s="23">
        <f>SUM(C1184+C1199+C1213+C1218+C1224)</f>
        <v>215</v>
      </c>
      <c r="D1183" s="23">
        <f>SUM(D1184+D1199+D1213+D1218+D1224)</f>
        <v>222</v>
      </c>
      <c r="E1183" s="24">
        <f>SUM(E1184+E1199+E1213+E1218+E1224)</f>
        <v>333</v>
      </c>
      <c r="F1183" s="24">
        <f t="shared" si="8"/>
        <v>150</v>
      </c>
      <c r="G1183" s="25">
        <f>SUM((E1183-B1183)/B1183)</f>
        <v>1.3125</v>
      </c>
    </row>
    <row r="1184" ht="18.75" customHeight="1" spans="1:7">
      <c r="A1184" s="22" t="s">
        <v>938</v>
      </c>
      <c r="B1184" s="23">
        <f>SUM(B1185:B1198)</f>
        <v>144</v>
      </c>
      <c r="C1184" s="23">
        <f>SUM(C1185:C1198)</f>
        <v>0</v>
      </c>
      <c r="D1184" s="23">
        <f>SUM(D1185:D1198)</f>
        <v>222</v>
      </c>
      <c r="E1184" s="24">
        <f>SUM(E1185:E1198)</f>
        <v>202</v>
      </c>
      <c r="F1184" s="24">
        <f t="shared" si="8"/>
        <v>90.990990990991</v>
      </c>
      <c r="G1184" s="25">
        <f>SUM((E1184-B1184)/B1184)</f>
        <v>0.402777777777778</v>
      </c>
    </row>
    <row r="1185" ht="18.75" customHeight="1" spans="1:7">
      <c r="A1185" s="22" t="s">
        <v>621</v>
      </c>
      <c r="B1185" s="23">
        <v>117</v>
      </c>
      <c r="C1185" s="23"/>
      <c r="D1185" s="23">
        <v>222</v>
      </c>
      <c r="E1185" s="24">
        <v>113</v>
      </c>
      <c r="F1185" s="24">
        <f t="shared" si="8"/>
        <v>50.9009009009009</v>
      </c>
      <c r="G1185" s="25">
        <f>SUM((E1185-B1185)/B1185)</f>
        <v>-0.0341880341880342</v>
      </c>
    </row>
    <row r="1186" ht="18.75" customHeight="1" spans="1:7">
      <c r="A1186" s="22" t="s">
        <v>622</v>
      </c>
      <c r="B1186" s="23"/>
      <c r="C1186" s="23"/>
      <c r="D1186" s="23"/>
      <c r="E1186" s="24"/>
      <c r="F1186" s="24"/>
      <c r="G1186" s="25"/>
    </row>
    <row r="1187" ht="18.75" customHeight="1" spans="1:7">
      <c r="A1187" s="22" t="s">
        <v>623</v>
      </c>
      <c r="B1187" s="23"/>
      <c r="C1187" s="23"/>
      <c r="D1187" s="23"/>
      <c r="E1187" s="24"/>
      <c r="F1187" s="24"/>
      <c r="G1187" s="25"/>
    </row>
    <row r="1188" ht="18.75" customHeight="1" spans="1:7">
      <c r="A1188" s="22" t="s">
        <v>939</v>
      </c>
      <c r="B1188" s="23"/>
      <c r="C1188" s="23"/>
      <c r="D1188" s="23"/>
      <c r="E1188" s="24"/>
      <c r="F1188" s="24"/>
      <c r="G1188" s="25"/>
    </row>
    <row r="1189" ht="18.75" customHeight="1" spans="1:7">
      <c r="A1189" s="22" t="s">
        <v>940</v>
      </c>
      <c r="B1189" s="23"/>
      <c r="C1189" s="23"/>
      <c r="D1189" s="23"/>
      <c r="E1189" s="24"/>
      <c r="F1189" s="24"/>
      <c r="G1189" s="25"/>
    </row>
    <row r="1190" ht="18.75" customHeight="1" spans="1:7">
      <c r="A1190" s="22" t="s">
        <v>941</v>
      </c>
      <c r="B1190" s="23"/>
      <c r="C1190" s="23"/>
      <c r="D1190" s="23"/>
      <c r="E1190" s="24"/>
      <c r="F1190" s="24"/>
      <c r="G1190" s="25"/>
    </row>
    <row r="1191" ht="18.75" customHeight="1" spans="1:7">
      <c r="A1191" s="22" t="s">
        <v>942</v>
      </c>
      <c r="B1191" s="23"/>
      <c r="C1191" s="23"/>
      <c r="D1191" s="23"/>
      <c r="E1191" s="24"/>
      <c r="F1191" s="24"/>
      <c r="G1191" s="25"/>
    </row>
    <row r="1192" ht="18.75" customHeight="1" spans="1:7">
      <c r="A1192" s="22" t="s">
        <v>943</v>
      </c>
      <c r="B1192" s="23"/>
      <c r="C1192" s="23"/>
      <c r="D1192" s="23"/>
      <c r="E1192" s="24"/>
      <c r="F1192" s="24"/>
      <c r="G1192" s="25"/>
    </row>
    <row r="1193" ht="18.75" customHeight="1" spans="1:7">
      <c r="A1193" s="22" t="s">
        <v>944</v>
      </c>
      <c r="B1193" s="23"/>
      <c r="C1193" s="23"/>
      <c r="D1193" s="23"/>
      <c r="E1193" s="24"/>
      <c r="F1193" s="24"/>
      <c r="G1193" s="25"/>
    </row>
    <row r="1194" ht="18.75" customHeight="1" spans="1:7">
      <c r="A1194" s="22" t="s">
        <v>945</v>
      </c>
      <c r="B1194" s="23"/>
      <c r="C1194" s="23"/>
      <c r="D1194" s="23"/>
      <c r="E1194" s="24"/>
      <c r="F1194" s="24"/>
      <c r="G1194" s="25"/>
    </row>
    <row r="1195" ht="18.75" customHeight="1" spans="1:7">
      <c r="A1195" s="22" t="s">
        <v>946</v>
      </c>
      <c r="B1195" s="23"/>
      <c r="C1195" s="23"/>
      <c r="D1195" s="23"/>
      <c r="E1195" s="24"/>
      <c r="F1195" s="24"/>
      <c r="G1195" s="25"/>
    </row>
    <row r="1196" ht="18.75" customHeight="1" spans="1:7">
      <c r="A1196" s="22" t="s">
        <v>947</v>
      </c>
      <c r="B1196" s="23"/>
      <c r="C1196" s="23"/>
      <c r="D1196" s="23"/>
      <c r="E1196" s="24"/>
      <c r="F1196" s="24"/>
      <c r="G1196" s="25"/>
    </row>
    <row r="1197" ht="18.75" customHeight="1" spans="1:7">
      <c r="A1197" s="22" t="s">
        <v>639</v>
      </c>
      <c r="B1197" s="23"/>
      <c r="C1197" s="23"/>
      <c r="D1197" s="23"/>
      <c r="E1197" s="24"/>
      <c r="F1197" s="24"/>
      <c r="G1197" s="25"/>
    </row>
    <row r="1198" ht="18.75" customHeight="1" spans="1:7">
      <c r="A1198" s="22" t="s">
        <v>948</v>
      </c>
      <c r="B1198" s="23">
        <v>27</v>
      </c>
      <c r="C1198" s="23"/>
      <c r="D1198" s="23"/>
      <c r="E1198" s="24">
        <v>89</v>
      </c>
      <c r="F1198" s="24"/>
      <c r="G1198" s="25">
        <f>SUM((E1198-B1198)/B1198)</f>
        <v>2.2962962962963</v>
      </c>
    </row>
    <row r="1199" ht="18.75" customHeight="1" spans="1:7">
      <c r="A1199" s="22" t="s">
        <v>949</v>
      </c>
      <c r="B1199" s="23">
        <v>0</v>
      </c>
      <c r="C1199" s="23">
        <v>0</v>
      </c>
      <c r="D1199" s="23">
        <f>SUM(D1200:D1212)</f>
        <v>0</v>
      </c>
      <c r="E1199" s="24">
        <f>SUM(E1200:E1212)</f>
        <v>21</v>
      </c>
      <c r="F1199" s="24"/>
      <c r="G1199" s="25" t="s">
        <v>62</v>
      </c>
    </row>
    <row r="1200" ht="18.75" customHeight="1" spans="1:7">
      <c r="A1200" s="22" t="s">
        <v>621</v>
      </c>
      <c r="B1200" s="23"/>
      <c r="C1200" s="23"/>
      <c r="D1200" s="23"/>
      <c r="E1200" s="24"/>
      <c r="F1200" s="24"/>
      <c r="G1200" s="25"/>
    </row>
    <row r="1201" ht="18.75" customHeight="1" spans="1:7">
      <c r="A1201" s="22" t="s">
        <v>622</v>
      </c>
      <c r="B1201" s="23"/>
      <c r="C1201" s="23"/>
      <c r="D1201" s="23"/>
      <c r="E1201" s="24"/>
      <c r="F1201" s="24"/>
      <c r="G1201" s="25"/>
    </row>
    <row r="1202" ht="18.75" customHeight="1" spans="1:7">
      <c r="A1202" s="22" t="s">
        <v>623</v>
      </c>
      <c r="B1202" s="23"/>
      <c r="C1202" s="23"/>
      <c r="D1202" s="23"/>
      <c r="E1202" s="24"/>
      <c r="F1202" s="24"/>
      <c r="G1202" s="25"/>
    </row>
    <row r="1203" ht="18.75" customHeight="1" spans="1:7">
      <c r="A1203" s="22" t="s">
        <v>950</v>
      </c>
      <c r="B1203" s="23"/>
      <c r="C1203" s="23"/>
      <c r="D1203" s="23"/>
      <c r="E1203" s="24"/>
      <c r="F1203" s="24"/>
      <c r="G1203" s="25"/>
    </row>
    <row r="1204" ht="18.75" customHeight="1" spans="1:7">
      <c r="A1204" s="22" t="s">
        <v>951</v>
      </c>
      <c r="B1204" s="23"/>
      <c r="C1204" s="23"/>
      <c r="D1204" s="23"/>
      <c r="E1204" s="24"/>
      <c r="F1204" s="24"/>
      <c r="G1204" s="25"/>
    </row>
    <row r="1205" ht="18.75" customHeight="1" spans="1:7">
      <c r="A1205" s="22" t="s">
        <v>952</v>
      </c>
      <c r="B1205" s="23"/>
      <c r="C1205" s="23"/>
      <c r="D1205" s="23"/>
      <c r="E1205" s="24"/>
      <c r="F1205" s="24"/>
      <c r="G1205" s="25"/>
    </row>
    <row r="1206" ht="18.75" customHeight="1" spans="1:7">
      <c r="A1206" s="22" t="s">
        <v>953</v>
      </c>
      <c r="B1206" s="23"/>
      <c r="C1206" s="23"/>
      <c r="D1206" s="23"/>
      <c r="E1206" s="24"/>
      <c r="F1206" s="24"/>
      <c r="G1206" s="25"/>
    </row>
    <row r="1207" ht="18.75" customHeight="1" spans="1:7">
      <c r="A1207" s="22" t="s">
        <v>954</v>
      </c>
      <c r="B1207" s="23"/>
      <c r="C1207" s="23"/>
      <c r="D1207" s="23"/>
      <c r="E1207" s="24"/>
      <c r="F1207" s="24"/>
      <c r="G1207" s="25"/>
    </row>
    <row r="1208" ht="18.75" customHeight="1" spans="1:7">
      <c r="A1208" s="22" t="s">
        <v>955</v>
      </c>
      <c r="B1208" s="23"/>
      <c r="C1208" s="23"/>
      <c r="D1208" s="23"/>
      <c r="E1208" s="24"/>
      <c r="F1208" s="24"/>
      <c r="G1208" s="25"/>
    </row>
    <row r="1209" ht="18.75" customHeight="1" spans="1:7">
      <c r="A1209" s="22" t="s">
        <v>956</v>
      </c>
      <c r="B1209" s="23"/>
      <c r="C1209" s="23"/>
      <c r="D1209" s="23"/>
      <c r="E1209" s="24">
        <v>21</v>
      </c>
      <c r="F1209" s="24"/>
      <c r="G1209" s="25" t="s">
        <v>62</v>
      </c>
    </row>
    <row r="1210" ht="18.75" customHeight="1" spans="1:7">
      <c r="A1210" s="22" t="s">
        <v>957</v>
      </c>
      <c r="B1210" s="23"/>
      <c r="C1210" s="23"/>
      <c r="D1210" s="23"/>
      <c r="E1210" s="24"/>
      <c r="F1210" s="24"/>
      <c r="G1210" s="25"/>
    </row>
    <row r="1211" ht="18.75" customHeight="1" spans="1:7">
      <c r="A1211" s="22" t="s">
        <v>639</v>
      </c>
      <c r="B1211" s="23"/>
      <c r="C1211" s="23"/>
      <c r="D1211" s="23"/>
      <c r="E1211" s="24"/>
      <c r="F1211" s="24"/>
      <c r="G1211" s="25"/>
    </row>
    <row r="1212" ht="18.75" customHeight="1" spans="1:7">
      <c r="A1212" s="22" t="s">
        <v>958</v>
      </c>
      <c r="B1212" s="23"/>
      <c r="C1212" s="23"/>
      <c r="D1212" s="23"/>
      <c r="E1212" s="24"/>
      <c r="F1212" s="24"/>
      <c r="G1212" s="25"/>
    </row>
    <row r="1213" ht="18.75" customHeight="1" spans="1:7">
      <c r="A1213" s="22" t="s">
        <v>959</v>
      </c>
      <c r="B1213" s="23">
        <v>0</v>
      </c>
      <c r="C1213" s="23">
        <v>0</v>
      </c>
      <c r="D1213" s="23">
        <f>SUM(D1214:D1217)</f>
        <v>0</v>
      </c>
      <c r="E1213" s="24">
        <f>SUM(E1214:E1217)</f>
        <v>0</v>
      </c>
      <c r="F1213" s="24"/>
      <c r="G1213" s="25"/>
    </row>
    <row r="1214" ht="18.75" customHeight="1" spans="1:7">
      <c r="A1214" s="22" t="s">
        <v>960</v>
      </c>
      <c r="B1214" s="23"/>
      <c r="C1214" s="23"/>
      <c r="D1214" s="23"/>
      <c r="E1214" s="24"/>
      <c r="F1214" s="24"/>
      <c r="G1214" s="25"/>
    </row>
    <row r="1215" ht="18.75" customHeight="1" spans="1:7">
      <c r="A1215" s="22" t="s">
        <v>961</v>
      </c>
      <c r="B1215" s="23"/>
      <c r="C1215" s="23"/>
      <c r="D1215" s="23"/>
      <c r="E1215" s="24"/>
      <c r="F1215" s="24"/>
      <c r="G1215" s="25"/>
    </row>
    <row r="1216" ht="18.75" customHeight="1" spans="1:7">
      <c r="A1216" s="22" t="s">
        <v>962</v>
      </c>
      <c r="B1216" s="23"/>
      <c r="C1216" s="23"/>
      <c r="D1216" s="23"/>
      <c r="E1216" s="24"/>
      <c r="F1216" s="24"/>
      <c r="G1216" s="25"/>
    </row>
    <row r="1217" ht="18.75" customHeight="1" spans="1:7">
      <c r="A1217" s="22" t="s">
        <v>963</v>
      </c>
      <c r="B1217" s="23"/>
      <c r="C1217" s="23"/>
      <c r="D1217" s="23"/>
      <c r="E1217" s="24"/>
      <c r="F1217" s="24"/>
      <c r="G1217" s="25"/>
    </row>
    <row r="1218" ht="18.75" customHeight="1" spans="1:7">
      <c r="A1218" s="22" t="s">
        <v>964</v>
      </c>
      <c r="B1218" s="23">
        <f>SUM(B1219:B1223)</f>
        <v>0</v>
      </c>
      <c r="C1218" s="23">
        <f>SUM(C1219:C1223)</f>
        <v>215</v>
      </c>
      <c r="D1218" s="23">
        <f>SUM(D1219:D1223)</f>
        <v>0</v>
      </c>
      <c r="E1218" s="24">
        <f>SUM(E1219:E1223)</f>
        <v>110</v>
      </c>
      <c r="F1218" s="24"/>
      <c r="G1218" s="25" t="s">
        <v>62</v>
      </c>
    </row>
    <row r="1219" ht="18.75" customHeight="1" spans="1:7">
      <c r="A1219" s="22" t="s">
        <v>965</v>
      </c>
      <c r="B1219" s="23"/>
      <c r="C1219" s="23"/>
      <c r="D1219" s="23"/>
      <c r="E1219" s="24">
        <v>40</v>
      </c>
      <c r="F1219" s="24"/>
      <c r="G1219" s="25" t="s">
        <v>62</v>
      </c>
    </row>
    <row r="1220" ht="18.75" customHeight="1" spans="1:7">
      <c r="A1220" s="22" t="s">
        <v>966</v>
      </c>
      <c r="B1220" s="23"/>
      <c r="C1220" s="23"/>
      <c r="D1220" s="23"/>
      <c r="E1220" s="24"/>
      <c r="F1220" s="24"/>
      <c r="G1220" s="25"/>
    </row>
    <row r="1221" ht="18.75" customHeight="1" spans="1:7">
      <c r="A1221" s="22" t="s">
        <v>967</v>
      </c>
      <c r="B1221" s="23"/>
      <c r="C1221" s="23"/>
      <c r="D1221" s="23"/>
      <c r="E1221" s="24"/>
      <c r="F1221" s="24"/>
      <c r="G1221" s="25"/>
    </row>
    <row r="1222" ht="18.75" customHeight="1" spans="1:7">
      <c r="A1222" s="22" t="s">
        <v>968</v>
      </c>
      <c r="B1222" s="23"/>
      <c r="C1222" s="23"/>
      <c r="D1222" s="23"/>
      <c r="E1222" s="24"/>
      <c r="F1222" s="24"/>
      <c r="G1222" s="25"/>
    </row>
    <row r="1223" ht="18.75" customHeight="1" spans="1:7">
      <c r="A1223" s="22" t="s">
        <v>969</v>
      </c>
      <c r="B1223" s="23"/>
      <c r="C1223" s="23">
        <v>215</v>
      </c>
      <c r="D1223" s="23"/>
      <c r="E1223" s="24">
        <v>70</v>
      </c>
      <c r="F1223" s="24"/>
      <c r="G1223" s="25" t="s">
        <v>62</v>
      </c>
    </row>
    <row r="1224" ht="18.75" customHeight="1" spans="1:7">
      <c r="A1224" s="22" t="s">
        <v>970</v>
      </c>
      <c r="B1224" s="23">
        <v>0</v>
      </c>
      <c r="C1224" s="23">
        <v>0</v>
      </c>
      <c r="D1224" s="23">
        <f>SUM(D1225:D1235)</f>
        <v>0</v>
      </c>
      <c r="E1224" s="24">
        <f>SUM(E1225:E1235)</f>
        <v>0</v>
      </c>
      <c r="F1224" s="24"/>
      <c r="G1224" s="25"/>
    </row>
    <row r="1225" ht="18.75" customHeight="1" spans="1:7">
      <c r="A1225" s="22" t="s">
        <v>971</v>
      </c>
      <c r="B1225" s="23"/>
      <c r="C1225" s="23"/>
      <c r="D1225" s="23"/>
      <c r="E1225" s="24"/>
      <c r="F1225" s="24"/>
      <c r="G1225" s="25"/>
    </row>
    <row r="1226" ht="18.75" customHeight="1" spans="1:7">
      <c r="A1226" s="22" t="s">
        <v>972</v>
      </c>
      <c r="B1226" s="23"/>
      <c r="C1226" s="23"/>
      <c r="D1226" s="23"/>
      <c r="E1226" s="24"/>
      <c r="F1226" s="24"/>
      <c r="G1226" s="25"/>
    </row>
    <row r="1227" ht="18.75" customHeight="1" spans="1:7">
      <c r="A1227" s="22" t="s">
        <v>973</v>
      </c>
      <c r="B1227" s="23"/>
      <c r="C1227" s="23"/>
      <c r="D1227" s="23"/>
      <c r="E1227" s="24"/>
      <c r="F1227" s="24"/>
      <c r="G1227" s="25"/>
    </row>
    <row r="1228" ht="18.75" customHeight="1" spans="1:7">
      <c r="A1228" s="22" t="s">
        <v>974</v>
      </c>
      <c r="B1228" s="23"/>
      <c r="C1228" s="23"/>
      <c r="D1228" s="23"/>
      <c r="E1228" s="24"/>
      <c r="F1228" s="24"/>
      <c r="G1228" s="25"/>
    </row>
    <row r="1229" ht="18.75" customHeight="1" spans="1:7">
      <c r="A1229" s="22" t="s">
        <v>975</v>
      </c>
      <c r="B1229" s="23"/>
      <c r="C1229" s="23"/>
      <c r="D1229" s="23"/>
      <c r="E1229" s="24"/>
      <c r="F1229" s="24"/>
      <c r="G1229" s="25"/>
    </row>
    <row r="1230" ht="18.75" customHeight="1" spans="1:7">
      <c r="A1230" s="22" t="s">
        <v>976</v>
      </c>
      <c r="B1230" s="23"/>
      <c r="C1230" s="23"/>
      <c r="D1230" s="23"/>
      <c r="E1230" s="24"/>
      <c r="F1230" s="24"/>
      <c r="G1230" s="25"/>
    </row>
    <row r="1231" ht="18.75" customHeight="1" spans="1:7">
      <c r="A1231" s="22" t="s">
        <v>977</v>
      </c>
      <c r="B1231" s="23"/>
      <c r="C1231" s="23"/>
      <c r="D1231" s="23"/>
      <c r="E1231" s="24"/>
      <c r="F1231" s="24"/>
      <c r="G1231" s="25"/>
    </row>
    <row r="1232" ht="18.75" customHeight="1" spans="1:7">
      <c r="A1232" s="22" t="s">
        <v>978</v>
      </c>
      <c r="B1232" s="23"/>
      <c r="C1232" s="23"/>
      <c r="D1232" s="23"/>
      <c r="E1232" s="24"/>
      <c r="F1232" s="24"/>
      <c r="G1232" s="25"/>
    </row>
    <row r="1233" ht="18.75" customHeight="1" spans="1:7">
      <c r="A1233" s="22" t="s">
        <v>979</v>
      </c>
      <c r="B1233" s="23"/>
      <c r="C1233" s="23"/>
      <c r="D1233" s="23"/>
      <c r="E1233" s="24"/>
      <c r="F1233" s="24"/>
      <c r="G1233" s="25"/>
    </row>
    <row r="1234" ht="18.75" customHeight="1" spans="1:7">
      <c r="A1234" s="22" t="s">
        <v>980</v>
      </c>
      <c r="B1234" s="23"/>
      <c r="C1234" s="23"/>
      <c r="D1234" s="23"/>
      <c r="E1234" s="24"/>
      <c r="F1234" s="24"/>
      <c r="G1234" s="25"/>
    </row>
    <row r="1235" ht="18.75" customHeight="1" spans="1:7">
      <c r="A1235" s="22" t="s">
        <v>981</v>
      </c>
      <c r="B1235" s="23"/>
      <c r="C1235" s="23"/>
      <c r="D1235" s="23"/>
      <c r="E1235" s="24"/>
      <c r="F1235" s="24"/>
      <c r="G1235" s="25"/>
    </row>
    <row r="1236" ht="18.75" customHeight="1" spans="1:7">
      <c r="A1236" s="22" t="s">
        <v>33</v>
      </c>
      <c r="B1236" s="23">
        <f>SUM(B1237+B1249+B1255+B1261+B1269+B1282+B1286+B1292)</f>
        <v>478</v>
      </c>
      <c r="C1236" s="23">
        <f>SUM(C1237+C1249+C1255+C1261+C1269+C1282+C1286+C1292)</f>
        <v>491</v>
      </c>
      <c r="D1236" s="23">
        <f>SUM(D1237+D1249+D1255+D1261+D1269+D1282+D1286+D1292)</f>
        <v>621</v>
      </c>
      <c r="E1236" s="24">
        <f>SUM(E1237+E1249+E1255+E1261+E1269+E1282+E1286+E1292)</f>
        <v>3547</v>
      </c>
      <c r="F1236" s="24">
        <f>SUM(E1236/D1236)*100</f>
        <v>571.175523349436</v>
      </c>
      <c r="G1236" s="25">
        <f>SUM((E1236-B1236)/B1236)</f>
        <v>6.42050209205021</v>
      </c>
    </row>
    <row r="1237" ht="18.75" customHeight="1" spans="1:7">
      <c r="A1237" s="22" t="s">
        <v>982</v>
      </c>
      <c r="B1237" s="23">
        <f>SUM(B1238:B1248)</f>
        <v>0</v>
      </c>
      <c r="C1237" s="23">
        <f>SUM(C1238:C1248)</f>
        <v>131</v>
      </c>
      <c r="D1237" s="23">
        <f>SUM(D1238:D1248)</f>
        <v>261</v>
      </c>
      <c r="E1237" s="24">
        <f>SUM(E1238:E1248)</f>
        <v>342</v>
      </c>
      <c r="F1237" s="24">
        <f>SUM(E1237/D1237)*100</f>
        <v>131.034482758621</v>
      </c>
      <c r="G1237" s="25" t="s">
        <v>62</v>
      </c>
    </row>
    <row r="1238" ht="18.75" customHeight="1" spans="1:7">
      <c r="A1238" s="22" t="s">
        <v>983</v>
      </c>
      <c r="B1238" s="23"/>
      <c r="C1238" s="23"/>
      <c r="D1238" s="23">
        <v>261</v>
      </c>
      <c r="E1238" s="24">
        <v>232</v>
      </c>
      <c r="F1238" s="24">
        <f>SUM(E1238/D1238)*100</f>
        <v>88.8888888888889</v>
      </c>
      <c r="G1238" s="25" t="s">
        <v>62</v>
      </c>
    </row>
    <row r="1239" ht="18.75" customHeight="1" spans="1:7">
      <c r="A1239" s="22" t="s">
        <v>984</v>
      </c>
      <c r="B1239" s="23"/>
      <c r="C1239" s="23"/>
      <c r="D1239" s="23"/>
      <c r="E1239" s="24"/>
      <c r="F1239" s="24"/>
      <c r="G1239" s="25"/>
    </row>
    <row r="1240" ht="18.75" customHeight="1" spans="1:7">
      <c r="A1240" s="22" t="s">
        <v>985</v>
      </c>
      <c r="B1240" s="23"/>
      <c r="C1240" s="23"/>
      <c r="D1240" s="23"/>
      <c r="E1240" s="24"/>
      <c r="F1240" s="24"/>
      <c r="G1240" s="25"/>
    </row>
    <row r="1241" ht="18.75" customHeight="1" spans="1:7">
      <c r="A1241" s="22" t="s">
        <v>986</v>
      </c>
      <c r="B1241" s="23"/>
      <c r="C1241" s="23"/>
      <c r="D1241" s="23"/>
      <c r="E1241" s="24"/>
      <c r="F1241" s="24"/>
      <c r="G1241" s="25"/>
    </row>
    <row r="1242" ht="18.75" customHeight="1" spans="1:7">
      <c r="A1242" s="22" t="s">
        <v>987</v>
      </c>
      <c r="B1242" s="28"/>
      <c r="C1242" s="28"/>
      <c r="D1242" s="23"/>
      <c r="E1242" s="24"/>
      <c r="F1242" s="24"/>
      <c r="G1242" s="25"/>
    </row>
    <row r="1243" ht="18.75" customHeight="1" spans="1:7">
      <c r="A1243" s="22" t="s">
        <v>988</v>
      </c>
      <c r="B1243" s="23"/>
      <c r="C1243" s="23">
        <v>131</v>
      </c>
      <c r="D1243" s="23"/>
      <c r="E1243" s="24">
        <v>99</v>
      </c>
      <c r="F1243" s="24"/>
      <c r="G1243" s="25" t="s">
        <v>62</v>
      </c>
    </row>
    <row r="1244" ht="18.75" customHeight="1" spans="1:7">
      <c r="A1244" s="22" t="s">
        <v>989</v>
      </c>
      <c r="B1244" s="23"/>
      <c r="C1244" s="23"/>
      <c r="D1244" s="23"/>
      <c r="E1244" s="24"/>
      <c r="F1244" s="24"/>
      <c r="G1244" s="25"/>
    </row>
    <row r="1245" ht="18.75" customHeight="1" spans="1:7">
      <c r="A1245" s="22" t="s">
        <v>990</v>
      </c>
      <c r="B1245" s="28"/>
      <c r="C1245" s="28"/>
      <c r="D1245" s="23"/>
      <c r="E1245" s="24"/>
      <c r="F1245" s="24"/>
      <c r="G1245" s="25"/>
    </row>
    <row r="1246" ht="18.75" customHeight="1" spans="1:7">
      <c r="A1246" s="22" t="s">
        <v>991</v>
      </c>
      <c r="B1246" s="28"/>
      <c r="C1246" s="28"/>
      <c r="D1246" s="23"/>
      <c r="E1246" s="24"/>
      <c r="F1246" s="24"/>
      <c r="G1246" s="25"/>
    </row>
    <row r="1247" ht="18.75" customHeight="1" spans="1:7">
      <c r="A1247" s="22" t="s">
        <v>992</v>
      </c>
      <c r="B1247" s="28"/>
      <c r="C1247" s="28"/>
      <c r="D1247" s="23"/>
      <c r="E1247" s="24"/>
      <c r="F1247" s="24"/>
      <c r="G1247" s="25"/>
    </row>
    <row r="1248" ht="18.75" customHeight="1" spans="1:7">
      <c r="A1248" s="22" t="s">
        <v>993</v>
      </c>
      <c r="B1248" s="28"/>
      <c r="C1248" s="28"/>
      <c r="D1248" s="23"/>
      <c r="E1248" s="24">
        <v>11</v>
      </c>
      <c r="F1248" s="24"/>
      <c r="G1248" s="25" t="s">
        <v>62</v>
      </c>
    </row>
    <row r="1249" ht="18.75" customHeight="1" spans="1:7">
      <c r="A1249" s="22" t="s">
        <v>994</v>
      </c>
      <c r="B1249" s="28"/>
      <c r="C1249" s="28"/>
      <c r="D1249" s="23">
        <f>SUM(D1250:D1254)</f>
        <v>0</v>
      </c>
      <c r="E1249" s="24">
        <f>SUM(E1250:E1254)</f>
        <v>1270</v>
      </c>
      <c r="F1249" s="24"/>
      <c r="G1249" s="25" t="s">
        <v>62</v>
      </c>
    </row>
    <row r="1250" ht="18.75" customHeight="1" spans="1:7">
      <c r="A1250" s="22" t="s">
        <v>983</v>
      </c>
      <c r="B1250" s="28"/>
      <c r="C1250" s="28"/>
      <c r="D1250" s="23"/>
      <c r="E1250" s="24">
        <v>25</v>
      </c>
      <c r="F1250" s="24"/>
      <c r="G1250" s="25" t="s">
        <v>62</v>
      </c>
    </row>
    <row r="1251" ht="18.75" customHeight="1" spans="1:7">
      <c r="A1251" s="22" t="s">
        <v>995</v>
      </c>
      <c r="B1251" s="28"/>
      <c r="C1251" s="28"/>
      <c r="D1251" s="23"/>
      <c r="E1251" s="24">
        <v>20</v>
      </c>
      <c r="F1251" s="24"/>
      <c r="G1251" s="25" t="s">
        <v>62</v>
      </c>
    </row>
    <row r="1252" ht="18.75" customHeight="1" spans="1:7">
      <c r="A1252" s="22" t="s">
        <v>985</v>
      </c>
      <c r="B1252" s="28"/>
      <c r="C1252" s="28"/>
      <c r="D1252" s="23"/>
      <c r="E1252" s="24">
        <v>243</v>
      </c>
      <c r="F1252" s="24"/>
      <c r="G1252" s="25" t="s">
        <v>62</v>
      </c>
    </row>
    <row r="1253" ht="18.75" customHeight="1" spans="1:7">
      <c r="A1253" s="22" t="s">
        <v>996</v>
      </c>
      <c r="B1253" s="28"/>
      <c r="C1253" s="28"/>
      <c r="D1253" s="23"/>
      <c r="E1253" s="24">
        <v>906</v>
      </c>
      <c r="F1253" s="24"/>
      <c r="G1253" s="25" t="s">
        <v>62</v>
      </c>
    </row>
    <row r="1254" ht="18.75" customHeight="1" spans="1:7">
      <c r="A1254" s="22" t="s">
        <v>997</v>
      </c>
      <c r="B1254" s="28"/>
      <c r="C1254" s="28"/>
      <c r="D1254" s="23"/>
      <c r="E1254" s="24">
        <v>76</v>
      </c>
      <c r="F1254" s="24"/>
      <c r="G1254" s="25" t="s">
        <v>62</v>
      </c>
    </row>
    <row r="1255" ht="18.75" customHeight="1" spans="1:7">
      <c r="A1255" s="22" t="s">
        <v>998</v>
      </c>
      <c r="B1255" s="28"/>
      <c r="C1255" s="28"/>
      <c r="D1255" s="23">
        <f>SUM(D1256:D1260)</f>
        <v>0</v>
      </c>
      <c r="E1255" s="24">
        <f>SUM(E1256:E1260)</f>
        <v>165</v>
      </c>
      <c r="F1255" s="24"/>
      <c r="G1255" s="25" t="s">
        <v>62</v>
      </c>
    </row>
    <row r="1256" ht="18.75" customHeight="1" spans="1:7">
      <c r="A1256" s="22" t="s">
        <v>983</v>
      </c>
      <c r="B1256" s="28"/>
      <c r="C1256" s="28"/>
      <c r="D1256" s="23"/>
      <c r="E1256" s="24">
        <v>28</v>
      </c>
      <c r="F1256" s="24"/>
      <c r="G1256" s="25" t="s">
        <v>62</v>
      </c>
    </row>
    <row r="1257" ht="18.75" customHeight="1" spans="1:7">
      <c r="A1257" s="22" t="s">
        <v>984</v>
      </c>
      <c r="B1257" s="28"/>
      <c r="C1257" s="28"/>
      <c r="D1257" s="23"/>
      <c r="E1257" s="24"/>
      <c r="F1257" s="24"/>
      <c r="G1257" s="25"/>
    </row>
    <row r="1258" ht="18.75" customHeight="1" spans="1:7">
      <c r="A1258" s="22" t="s">
        <v>985</v>
      </c>
      <c r="B1258" s="28"/>
      <c r="C1258" s="28"/>
      <c r="D1258" s="23"/>
      <c r="E1258" s="24"/>
      <c r="F1258" s="24"/>
      <c r="G1258" s="25"/>
    </row>
    <row r="1259" ht="18.75" customHeight="1" spans="1:7">
      <c r="A1259" s="22" t="s">
        <v>999</v>
      </c>
      <c r="B1259" s="28"/>
      <c r="C1259" s="28"/>
      <c r="D1259" s="23"/>
      <c r="E1259" s="24">
        <v>137</v>
      </c>
      <c r="F1259" s="24"/>
      <c r="G1259" s="25" t="s">
        <v>62</v>
      </c>
    </row>
    <row r="1260" ht="18.75" customHeight="1" spans="1:7">
      <c r="A1260" s="22" t="s">
        <v>1000</v>
      </c>
      <c r="B1260" s="28"/>
      <c r="C1260" s="28"/>
      <c r="D1260" s="23"/>
      <c r="E1260" s="24"/>
      <c r="F1260" s="24"/>
      <c r="G1260" s="25"/>
    </row>
    <row r="1261" ht="18.75" customHeight="1" spans="1:7">
      <c r="A1261" s="22" t="s">
        <v>1001</v>
      </c>
      <c r="B1261" s="28"/>
      <c r="C1261" s="28"/>
      <c r="D1261" s="23">
        <f>SUM(D1262:D1268)</f>
        <v>0</v>
      </c>
      <c r="E1261" s="24">
        <f>SUM(E1262:E1268)</f>
        <v>0</v>
      </c>
      <c r="F1261" s="24"/>
      <c r="G1261" s="25"/>
    </row>
    <row r="1262" ht="18.75" customHeight="1" spans="1:7">
      <c r="A1262" s="22" t="s">
        <v>983</v>
      </c>
      <c r="B1262" s="28"/>
      <c r="C1262" s="28"/>
      <c r="D1262" s="23"/>
      <c r="E1262" s="24"/>
      <c r="F1262" s="24"/>
      <c r="G1262" s="25"/>
    </row>
    <row r="1263" ht="18.75" customHeight="1" spans="1:7">
      <c r="A1263" s="22" t="s">
        <v>984</v>
      </c>
      <c r="B1263" s="28"/>
      <c r="C1263" s="28"/>
      <c r="D1263" s="23"/>
      <c r="E1263" s="24"/>
      <c r="F1263" s="24"/>
      <c r="G1263" s="25"/>
    </row>
    <row r="1264" ht="18.75" customHeight="1" spans="1:7">
      <c r="A1264" s="22" t="s">
        <v>985</v>
      </c>
      <c r="B1264" s="28"/>
      <c r="C1264" s="28"/>
      <c r="D1264" s="23"/>
      <c r="E1264" s="24"/>
      <c r="F1264" s="24"/>
      <c r="G1264" s="25"/>
    </row>
    <row r="1265" ht="18.75" customHeight="1" spans="1:7">
      <c r="A1265" s="22" t="s">
        <v>1002</v>
      </c>
      <c r="B1265" s="28"/>
      <c r="C1265" s="28"/>
      <c r="D1265" s="23"/>
      <c r="E1265" s="24"/>
      <c r="F1265" s="24"/>
      <c r="G1265" s="25"/>
    </row>
    <row r="1266" ht="18.75" customHeight="1" spans="1:7">
      <c r="A1266" s="22" t="s">
        <v>1003</v>
      </c>
      <c r="B1266" s="28"/>
      <c r="C1266" s="28"/>
      <c r="D1266" s="23"/>
      <c r="E1266" s="24"/>
      <c r="F1266" s="24"/>
      <c r="G1266" s="25"/>
    </row>
    <row r="1267" ht="18.75" customHeight="1" spans="1:7">
      <c r="A1267" s="22" t="s">
        <v>992</v>
      </c>
      <c r="B1267" s="28"/>
      <c r="C1267" s="28"/>
      <c r="D1267" s="23"/>
      <c r="E1267" s="24"/>
      <c r="F1267" s="24"/>
      <c r="G1267" s="25"/>
    </row>
    <row r="1268" ht="18.75" customHeight="1" spans="1:7">
      <c r="A1268" s="22" t="s">
        <v>1004</v>
      </c>
      <c r="B1268" s="28"/>
      <c r="C1268" s="28"/>
      <c r="D1268" s="23"/>
      <c r="E1268" s="24"/>
      <c r="F1268" s="24"/>
      <c r="G1268" s="25"/>
    </row>
    <row r="1269" ht="18.75" customHeight="1" spans="1:7">
      <c r="A1269" s="22" t="s">
        <v>1005</v>
      </c>
      <c r="B1269" s="23">
        <v>0</v>
      </c>
      <c r="C1269" s="23">
        <v>0</v>
      </c>
      <c r="D1269" s="23">
        <f>SUM(D1270:D1281)</f>
        <v>0</v>
      </c>
      <c r="E1269" s="24">
        <f>SUM(E1270:E1281)</f>
        <v>28</v>
      </c>
      <c r="F1269" s="24"/>
      <c r="G1269" s="25" t="s">
        <v>62</v>
      </c>
    </row>
    <row r="1270" ht="18.75" customHeight="1" spans="1:7">
      <c r="A1270" s="22" t="s">
        <v>983</v>
      </c>
      <c r="B1270" s="28"/>
      <c r="C1270" s="28"/>
      <c r="D1270" s="23"/>
      <c r="E1270" s="24">
        <v>28</v>
      </c>
      <c r="F1270" s="24"/>
      <c r="G1270" s="25" t="s">
        <v>62</v>
      </c>
    </row>
    <row r="1271" ht="18.75" customHeight="1" spans="1:7">
      <c r="A1271" s="22" t="s">
        <v>984</v>
      </c>
      <c r="B1271" s="23"/>
      <c r="C1271" s="23"/>
      <c r="D1271" s="23"/>
      <c r="E1271" s="24"/>
      <c r="F1271" s="24"/>
      <c r="G1271" s="25"/>
    </row>
    <row r="1272" ht="18.75" customHeight="1" spans="1:7">
      <c r="A1272" s="22" t="s">
        <v>985</v>
      </c>
      <c r="B1272" s="23"/>
      <c r="C1272" s="23"/>
      <c r="D1272" s="23"/>
      <c r="E1272" s="24"/>
      <c r="F1272" s="24"/>
      <c r="G1272" s="25"/>
    </row>
    <row r="1273" ht="18.75" customHeight="1" spans="1:7">
      <c r="A1273" s="22" t="s">
        <v>1006</v>
      </c>
      <c r="B1273" s="23"/>
      <c r="C1273" s="23"/>
      <c r="D1273" s="23"/>
      <c r="E1273" s="24"/>
      <c r="F1273" s="24"/>
      <c r="G1273" s="25"/>
    </row>
    <row r="1274" ht="18.75" customHeight="1" spans="1:7">
      <c r="A1274" s="22" t="s">
        <v>1007</v>
      </c>
      <c r="B1274" s="23"/>
      <c r="C1274" s="23"/>
      <c r="D1274" s="23"/>
      <c r="E1274" s="24"/>
      <c r="F1274" s="24"/>
      <c r="G1274" s="25"/>
    </row>
    <row r="1275" ht="18.75" customHeight="1" spans="1:7">
      <c r="A1275" s="22" t="s">
        <v>1008</v>
      </c>
      <c r="B1275" s="23"/>
      <c r="C1275" s="23"/>
      <c r="D1275" s="23"/>
      <c r="E1275" s="24"/>
      <c r="F1275" s="24"/>
      <c r="G1275" s="25"/>
    </row>
    <row r="1276" ht="18.75" customHeight="1" spans="1:7">
      <c r="A1276" s="22" t="s">
        <v>1009</v>
      </c>
      <c r="B1276" s="23"/>
      <c r="C1276" s="23"/>
      <c r="D1276" s="23"/>
      <c r="E1276" s="24"/>
      <c r="F1276" s="24"/>
      <c r="G1276" s="25"/>
    </row>
    <row r="1277" ht="18.75" customHeight="1" spans="1:7">
      <c r="A1277" s="22" t="s">
        <v>1010</v>
      </c>
      <c r="B1277" s="23"/>
      <c r="C1277" s="23"/>
      <c r="D1277" s="23"/>
      <c r="E1277" s="24"/>
      <c r="F1277" s="24"/>
      <c r="G1277" s="25"/>
    </row>
    <row r="1278" ht="18.75" customHeight="1" spans="1:7">
      <c r="A1278" s="22" t="s">
        <v>1011</v>
      </c>
      <c r="B1278" s="23"/>
      <c r="C1278" s="23"/>
      <c r="D1278" s="23"/>
      <c r="E1278" s="24"/>
      <c r="F1278" s="24"/>
      <c r="G1278" s="25"/>
    </row>
    <row r="1279" ht="18.75" customHeight="1" spans="1:7">
      <c r="A1279" s="22" t="s">
        <v>1012</v>
      </c>
      <c r="B1279" s="23"/>
      <c r="C1279" s="23"/>
      <c r="D1279" s="23"/>
      <c r="E1279" s="24"/>
      <c r="F1279" s="24"/>
      <c r="G1279" s="25"/>
    </row>
    <row r="1280" ht="18.75" customHeight="1" spans="1:7">
      <c r="A1280" s="22" t="s">
        <v>1013</v>
      </c>
      <c r="B1280" s="23"/>
      <c r="C1280" s="23"/>
      <c r="D1280" s="23"/>
      <c r="E1280" s="24"/>
      <c r="F1280" s="24"/>
      <c r="G1280" s="25"/>
    </row>
    <row r="1281" ht="18.75" customHeight="1" spans="1:7">
      <c r="A1281" s="22" t="s">
        <v>1014</v>
      </c>
      <c r="B1281" s="23"/>
      <c r="C1281" s="23"/>
      <c r="D1281" s="23"/>
      <c r="E1281" s="24"/>
      <c r="F1281" s="24"/>
      <c r="G1281" s="25"/>
    </row>
    <row r="1282" ht="18.75" customHeight="1" spans="1:7">
      <c r="A1282" s="22" t="s">
        <v>1015</v>
      </c>
      <c r="B1282" s="23"/>
      <c r="C1282" s="23"/>
      <c r="D1282" s="23">
        <f>SUM(D1283:D1285)</f>
        <v>0</v>
      </c>
      <c r="E1282" s="24">
        <f>SUM(E1283:E1285)</f>
        <v>610</v>
      </c>
      <c r="F1282" s="24"/>
      <c r="G1282" s="25" t="s">
        <v>62</v>
      </c>
    </row>
    <row r="1283" ht="18.75" customHeight="1" spans="1:7">
      <c r="A1283" s="22" t="s">
        <v>1016</v>
      </c>
      <c r="B1283" s="28"/>
      <c r="C1283" s="28"/>
      <c r="D1283" s="23"/>
      <c r="E1283" s="24">
        <v>588</v>
      </c>
      <c r="F1283" s="24"/>
      <c r="G1283" s="25" t="s">
        <v>62</v>
      </c>
    </row>
    <row r="1284" ht="18.75" customHeight="1" spans="1:7">
      <c r="A1284" s="22" t="s">
        <v>1017</v>
      </c>
      <c r="B1284" s="28"/>
      <c r="C1284" s="28"/>
      <c r="D1284" s="23"/>
      <c r="E1284" s="24"/>
      <c r="F1284" s="24"/>
      <c r="G1284" s="25"/>
    </row>
    <row r="1285" ht="18.75" customHeight="1" spans="1:7">
      <c r="A1285" s="22" t="s">
        <v>1018</v>
      </c>
      <c r="B1285" s="28"/>
      <c r="C1285" s="28"/>
      <c r="D1285" s="23"/>
      <c r="E1285" s="24">
        <v>22</v>
      </c>
      <c r="F1285" s="24"/>
      <c r="G1285" s="25" t="s">
        <v>62</v>
      </c>
    </row>
    <row r="1286" ht="18.75" customHeight="1" spans="1:7">
      <c r="A1286" s="22" t="s">
        <v>1019</v>
      </c>
      <c r="B1286" s="23">
        <f>SUM(B1287:B1291)</f>
        <v>478</v>
      </c>
      <c r="C1286" s="23">
        <f>SUM(C1287:C1291)</f>
        <v>360</v>
      </c>
      <c r="D1286" s="23">
        <f>SUM(D1287:D1291)</f>
        <v>360</v>
      </c>
      <c r="E1286" s="24">
        <f>SUM(E1287:E1291)</f>
        <v>1132</v>
      </c>
      <c r="F1286" s="24">
        <f t="shared" ref="F1286:F1304" si="9">SUM(E1286/D1286)*100</f>
        <v>314.444444444444</v>
      </c>
      <c r="G1286" s="25">
        <f>SUM((E1286-B1286)/B1286)</f>
        <v>1.36820083682008</v>
      </c>
    </row>
    <row r="1287" ht="18.75" customHeight="1" spans="1:7">
      <c r="A1287" s="22" t="s">
        <v>1020</v>
      </c>
      <c r="B1287" s="23">
        <v>307</v>
      </c>
      <c r="C1287" s="23"/>
      <c r="D1287" s="23"/>
      <c r="E1287" s="24">
        <v>120</v>
      </c>
      <c r="F1287" s="24"/>
      <c r="G1287" s="25">
        <f>SUM((E1287-B1287)/B1287)</f>
        <v>-0.609120521172638</v>
      </c>
    </row>
    <row r="1288" ht="18.75" customHeight="1" spans="1:7">
      <c r="A1288" s="22" t="s">
        <v>1021</v>
      </c>
      <c r="B1288" s="23">
        <v>41</v>
      </c>
      <c r="C1288" s="23"/>
      <c r="D1288" s="23">
        <v>360</v>
      </c>
      <c r="E1288" s="24">
        <v>75</v>
      </c>
      <c r="F1288" s="24">
        <f t="shared" si="9"/>
        <v>20.8333333333333</v>
      </c>
      <c r="G1288" s="25">
        <f>SUM((E1288-B1288)/B1288)</f>
        <v>0.829268292682927</v>
      </c>
    </row>
    <row r="1289" ht="18.75" customHeight="1" spans="1:7">
      <c r="A1289" s="22" t="s">
        <v>1022</v>
      </c>
      <c r="B1289" s="23"/>
      <c r="C1289" s="23"/>
      <c r="D1289" s="23"/>
      <c r="E1289" s="24">
        <v>25</v>
      </c>
      <c r="F1289" s="24"/>
      <c r="G1289" s="25" t="s">
        <v>62</v>
      </c>
    </row>
    <row r="1290" ht="18.75" customHeight="1" spans="1:7">
      <c r="A1290" s="22" t="s">
        <v>1023</v>
      </c>
      <c r="B1290" s="23"/>
      <c r="C1290" s="23">
        <v>360</v>
      </c>
      <c r="D1290" s="23"/>
      <c r="E1290" s="24"/>
      <c r="F1290" s="24"/>
      <c r="G1290" s="25"/>
    </row>
    <row r="1291" ht="18.75" customHeight="1" spans="1:7">
      <c r="A1291" s="22" t="s">
        <v>1024</v>
      </c>
      <c r="B1291" s="28">
        <v>130</v>
      </c>
      <c r="C1291" s="28"/>
      <c r="D1291" s="23"/>
      <c r="E1291" s="24">
        <v>912</v>
      </c>
      <c r="F1291" s="24"/>
      <c r="G1291" s="25">
        <f>SUM((E1291-B1291)/B1291)</f>
        <v>6.01538461538462</v>
      </c>
    </row>
    <row r="1292" ht="18.75" customHeight="1" spans="1:7">
      <c r="A1292" s="22" t="s">
        <v>1025</v>
      </c>
      <c r="B1292" s="28"/>
      <c r="C1292" s="28"/>
      <c r="D1292" s="23"/>
      <c r="E1292" s="24"/>
      <c r="F1292" s="24"/>
      <c r="G1292" s="25"/>
    </row>
    <row r="1293" ht="18.75" customHeight="1" spans="1:7">
      <c r="A1293" s="22" t="s">
        <v>34</v>
      </c>
      <c r="B1293" s="23">
        <v>0</v>
      </c>
      <c r="C1293" s="23">
        <v>0</v>
      </c>
      <c r="D1293" s="23">
        <v>6000</v>
      </c>
      <c r="E1293" s="24"/>
      <c r="F1293" s="24">
        <f t="shared" si="9"/>
        <v>0</v>
      </c>
      <c r="G1293" s="25"/>
    </row>
    <row r="1294" ht="18.75" customHeight="1" spans="1:7">
      <c r="A1294" s="22" t="s">
        <v>35</v>
      </c>
      <c r="B1294" s="23">
        <v>2202</v>
      </c>
      <c r="C1294" s="23">
        <f>C1295</f>
        <v>3127</v>
      </c>
      <c r="D1294" s="23">
        <f>D1295</f>
        <v>5012</v>
      </c>
      <c r="E1294" s="24">
        <f>E1295</f>
        <v>3088</v>
      </c>
      <c r="F1294" s="24">
        <f t="shared" si="9"/>
        <v>61.6121308858739</v>
      </c>
      <c r="G1294" s="25">
        <f>SUM((E1294-B1294)/B1294)</f>
        <v>0.40236148955495</v>
      </c>
    </row>
    <row r="1295" ht="18.75" customHeight="1" spans="1:7">
      <c r="A1295" s="22" t="s">
        <v>1026</v>
      </c>
      <c r="B1295" s="28">
        <v>2202</v>
      </c>
      <c r="C1295" s="28">
        <v>3127</v>
      </c>
      <c r="D1295" s="23">
        <f>SUM(D1296:D1299)</f>
        <v>5012</v>
      </c>
      <c r="E1295" s="24">
        <f>SUM(E1296:E1299)</f>
        <v>3088</v>
      </c>
      <c r="F1295" s="24">
        <f t="shared" si="9"/>
        <v>61.6121308858739</v>
      </c>
      <c r="G1295" s="25">
        <f>SUM((E1295-B1295)/B1295)</f>
        <v>0.40236148955495</v>
      </c>
    </row>
    <row r="1296" ht="18.75" customHeight="1" spans="1:7">
      <c r="A1296" s="22" t="s">
        <v>1027</v>
      </c>
      <c r="B1296" s="28">
        <v>2202</v>
      </c>
      <c r="C1296" s="28">
        <v>3127</v>
      </c>
      <c r="D1296" s="23"/>
      <c r="E1296" s="24">
        <v>2413</v>
      </c>
      <c r="F1296" s="24"/>
      <c r="G1296" s="25">
        <f>SUM((E1296-B1296)/B1296)</f>
        <v>0.0958219800181653</v>
      </c>
    </row>
    <row r="1297" ht="18.75" customHeight="1" spans="1:7">
      <c r="A1297" s="22" t="s">
        <v>1028</v>
      </c>
      <c r="B1297" s="28"/>
      <c r="C1297" s="28"/>
      <c r="D1297" s="23"/>
      <c r="E1297" s="24"/>
      <c r="F1297" s="24"/>
      <c r="G1297" s="25"/>
    </row>
    <row r="1298" ht="18.75" customHeight="1" spans="1:7">
      <c r="A1298" s="22" t="s">
        <v>1029</v>
      </c>
      <c r="B1298" s="28"/>
      <c r="C1298" s="28"/>
      <c r="D1298" s="23"/>
      <c r="E1298" s="24"/>
      <c r="F1298" s="24"/>
      <c r="G1298" s="25"/>
    </row>
    <row r="1299" ht="18.75" customHeight="1" spans="1:7">
      <c r="A1299" s="22" t="s">
        <v>1030</v>
      </c>
      <c r="B1299" s="28"/>
      <c r="C1299" s="28"/>
      <c r="D1299" s="23">
        <v>5012</v>
      </c>
      <c r="E1299" s="24">
        <v>675</v>
      </c>
      <c r="F1299" s="24">
        <f t="shared" si="9"/>
        <v>13.4676775738228</v>
      </c>
      <c r="G1299" s="25" t="s">
        <v>62</v>
      </c>
    </row>
    <row r="1300" ht="18.75" customHeight="1" spans="1:7">
      <c r="A1300" s="22" t="s">
        <v>36</v>
      </c>
      <c r="B1300" s="23">
        <v>12</v>
      </c>
      <c r="C1300" s="23">
        <f>C1301</f>
        <v>0</v>
      </c>
      <c r="D1300" s="23">
        <f>D1301</f>
        <v>7589</v>
      </c>
      <c r="E1300" s="24">
        <f>E1301</f>
        <v>14</v>
      </c>
      <c r="F1300" s="24">
        <f t="shared" si="9"/>
        <v>0.184477533271841</v>
      </c>
      <c r="G1300" s="25">
        <f>SUM((E1300-B1300)/B1300)</f>
        <v>0.166666666666667</v>
      </c>
    </row>
    <row r="1301" ht="18.75" customHeight="1" spans="1:7">
      <c r="A1301" s="22" t="s">
        <v>1031</v>
      </c>
      <c r="B1301" s="28">
        <v>12</v>
      </c>
      <c r="C1301" s="28"/>
      <c r="D1301" s="23">
        <v>7589</v>
      </c>
      <c r="E1301" s="24">
        <v>14</v>
      </c>
      <c r="F1301" s="24">
        <f t="shared" si="9"/>
        <v>0.184477533271841</v>
      </c>
      <c r="G1301" s="25">
        <f>SUM((E1301-B1301)/B1301)</f>
        <v>0.166666666666667</v>
      </c>
    </row>
    <row r="1302" ht="18.75" customHeight="1" spans="1:7">
      <c r="A1302" s="22" t="s">
        <v>37</v>
      </c>
      <c r="B1302" s="28">
        <v>66</v>
      </c>
      <c r="C1302" s="28">
        <v>13596</v>
      </c>
      <c r="D1302" s="28">
        <v>21029</v>
      </c>
      <c r="E1302" s="38">
        <v>114</v>
      </c>
      <c r="F1302" s="24">
        <f t="shared" si="9"/>
        <v>0.542108516810119</v>
      </c>
      <c r="G1302" s="25">
        <f>SUM((E1302-B1302)/B1302)</f>
        <v>0.727272727272727</v>
      </c>
    </row>
    <row r="1303" ht="18.75" customHeight="1" spans="1:7">
      <c r="A1303" s="22" t="s">
        <v>1032</v>
      </c>
      <c r="B1303" s="28"/>
      <c r="C1303" s="28"/>
      <c r="D1303" s="28"/>
      <c r="E1303" s="38"/>
      <c r="F1303" s="24"/>
      <c r="G1303" s="25"/>
    </row>
    <row r="1304" ht="18.75" customHeight="1" spans="1:7">
      <c r="A1304" s="22" t="s">
        <v>1033</v>
      </c>
      <c r="B1304" s="28">
        <v>66</v>
      </c>
      <c r="C1304" s="28">
        <v>13596</v>
      </c>
      <c r="D1304" s="28">
        <v>21029</v>
      </c>
      <c r="E1304" s="38">
        <v>114</v>
      </c>
      <c r="F1304" s="24">
        <f t="shared" si="9"/>
        <v>0.542108516810119</v>
      </c>
      <c r="G1304" s="25">
        <f>SUM((E1304-B1304)/B1304)</f>
        <v>0.727272727272727</v>
      </c>
    </row>
    <row r="1305" ht="18.75" customHeight="1" spans="1:7">
      <c r="A1305" s="22"/>
      <c r="B1305" s="28"/>
      <c r="C1305" s="28"/>
      <c r="D1305" s="28"/>
      <c r="E1305" s="38"/>
      <c r="F1305" s="38"/>
      <c r="G1305" s="25"/>
    </row>
    <row r="1306" ht="18.75" customHeight="1" spans="1:7">
      <c r="A1306" s="22"/>
      <c r="B1306" s="28"/>
      <c r="C1306" s="28"/>
      <c r="D1306" s="28"/>
      <c r="E1306" s="38"/>
      <c r="F1306" s="38"/>
      <c r="G1306" s="25"/>
    </row>
    <row r="1307" ht="18.75" customHeight="1" spans="1:7">
      <c r="A1307" s="39" t="s">
        <v>42</v>
      </c>
      <c r="B1307" s="28">
        <f>B5+B251+B254+B266+B355+B409+B465+B521+B638+B709+B782+B801+B926+B990+B1056+B1076+B1091+B1101+B1165+B1183+B1236+B1293+B1294+B1300+B1302</f>
        <v>241958</v>
      </c>
      <c r="C1307" s="28">
        <f>C5+C251+C254+C266+C355+C409+C465+C521+C638+C709+C782+C801+C926+C990+C1056+C1076+C1091+C1101+C1165+C1183+C1236+C1293+C1294+C1300+C1302</f>
        <v>171279.32</v>
      </c>
      <c r="D1307" s="28">
        <f>D5+D251+D254+D266+D355+D409+D465+D521+D638+D709+D782+D801+D926+D990+D1056+D1076+D1091+D1101+D1165+D1183+D1236+D1293+D1294+D1300+D1302</f>
        <v>190210</v>
      </c>
      <c r="E1307" s="38">
        <f>E5+E251+E254+E266+E355+E409+E465+E521+E638+E709+E782+E801+E926+E990+E1056+E1076+E1091+E1101+E1165+E1183+E1236+E1293+E1294+E1300+E1302</f>
        <v>305316</v>
      </c>
      <c r="F1307" s="38"/>
      <c r="G1307" s="25">
        <f>SUM((E1307-C1307)/C1307)</f>
        <v>0.782561957859244</v>
      </c>
    </row>
    <row r="1308" customFormat="1" ht="72.75" customHeight="1" spans="1:8">
      <c r="A1308" s="40" t="s">
        <v>1034</v>
      </c>
      <c r="B1308" s="40"/>
      <c r="C1308" s="40"/>
      <c r="D1308" s="40"/>
      <c r="E1308" s="40"/>
      <c r="F1308" s="40"/>
      <c r="G1308" s="40"/>
      <c r="H1308" s="41"/>
    </row>
    <row r="1309" customFormat="1" ht="18.75" hidden="1" spans="1:8">
      <c r="A1309" s="42"/>
      <c r="B1309" s="43"/>
      <c r="C1309" s="44"/>
      <c r="D1309" s="45" t="e">
        <f>#REF!-[1]附件4!B1332</f>
        <v>#REF!</v>
      </c>
      <c r="E1309" s="46" t="e">
        <f>#REF!-[1]附件4!C1332</f>
        <v>#REF!</v>
      </c>
      <c r="F1309" s="46"/>
      <c r="G1309" s="47"/>
      <c r="H1309" s="42"/>
    </row>
    <row r="1310" customFormat="1" ht="105" customHeight="1" spans="1:8">
      <c r="A1310" s="48" t="s">
        <v>1035</v>
      </c>
      <c r="B1310" s="48"/>
      <c r="C1310" s="48"/>
      <c r="D1310" s="48"/>
      <c r="E1310" s="48"/>
      <c r="F1310" s="48"/>
      <c r="G1310" s="48"/>
      <c r="H1310" s="48"/>
    </row>
    <row r="1340" spans="2:7">
      <c r="B1340" s="2"/>
      <c r="C1340" s="2"/>
      <c r="G1340" s="49"/>
    </row>
    <row r="1341" spans="2:7">
      <c r="B1341" s="2"/>
      <c r="C1341" s="2"/>
      <c r="G1341" s="49"/>
    </row>
    <row r="1342" spans="2:7">
      <c r="B1342" s="2"/>
      <c r="C1342" s="2"/>
      <c r="G1342" s="49"/>
    </row>
    <row r="1343" spans="2:7">
      <c r="B1343" s="2"/>
      <c r="C1343" s="2"/>
      <c r="G1343" s="49"/>
    </row>
    <row r="1344" spans="2:7">
      <c r="B1344" s="2"/>
      <c r="C1344" s="2"/>
      <c r="G1344" s="49"/>
    </row>
    <row r="1345" spans="2:7">
      <c r="B1345" s="2"/>
      <c r="C1345" s="2"/>
      <c r="G1345" s="49"/>
    </row>
  </sheetData>
  <autoFilter ref="A4:H1304">
    <extLst/>
  </autoFilter>
  <mergeCells count="4">
    <mergeCell ref="A2:H2"/>
    <mergeCell ref="A3:G3"/>
    <mergeCell ref="A1308:G1308"/>
    <mergeCell ref="A1310:G1310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Define</vt:lpstr>
      <vt:lpstr>Sheet2</vt:lpstr>
      <vt:lpstr>Shee1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2006-02-13T05:15:00Z</dcterms:created>
  <cp:lastPrinted>2021-04-12T07:48:00Z</cp:lastPrinted>
  <dcterms:modified xsi:type="dcterms:W3CDTF">2022-07-15T03:17:56Z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00F42F8888E34AB492D5B87A25DB4DAB</vt:lpwstr>
  </property>
</Properties>
</file>